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_Projekty\27_Hlavatce\Veřejné budovy\Výběrová řízení\OÚ\"/>
    </mc:Choice>
  </mc:AlternateContent>
  <xr:revisionPtr revIDLastSave="0" documentId="8_{519E76F3-1F50-4F57-B2E2-AD6114871FDE}" xr6:coauthVersionLast="43" xr6:coauthVersionMax="43" xr10:uidLastSave="{00000000-0000-0000-0000-000000000000}"/>
  <bookViews>
    <workbookView xWindow="-289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2019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012019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012019 Pol'!$A$1:$W$515</definedName>
    <definedName name="_xlnm.Print_Area" localSheetId="1">Stavba!$A$1:$J$81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2" l="1"/>
  <c r="G9" i="12" l="1"/>
  <c r="I9" i="12"/>
  <c r="K9" i="12"/>
  <c r="O9" i="12"/>
  <c r="Q9" i="12"/>
  <c r="V9" i="12"/>
  <c r="G12" i="12"/>
  <c r="I12" i="12"/>
  <c r="K12" i="12"/>
  <c r="M12" i="12"/>
  <c r="O12" i="12"/>
  <c r="Q12" i="12"/>
  <c r="V12" i="12"/>
  <c r="G15" i="12"/>
  <c r="M15" i="12" s="1"/>
  <c r="I15" i="12"/>
  <c r="K15" i="12"/>
  <c r="O15" i="12"/>
  <c r="Q15" i="12"/>
  <c r="V15" i="12"/>
  <c r="M18" i="12"/>
  <c r="I18" i="12"/>
  <c r="K18" i="12"/>
  <c r="O18" i="12"/>
  <c r="Q18" i="12"/>
  <c r="V18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9" i="12"/>
  <c r="I29" i="12"/>
  <c r="K29" i="12"/>
  <c r="M29" i="12"/>
  <c r="O29" i="12"/>
  <c r="Q29" i="12"/>
  <c r="V29" i="12"/>
  <c r="G34" i="12"/>
  <c r="I34" i="12"/>
  <c r="K34" i="12"/>
  <c r="K33" i="12" s="1"/>
  <c r="O34" i="12"/>
  <c r="Q34" i="12"/>
  <c r="V34" i="12"/>
  <c r="G37" i="12"/>
  <c r="I37" i="12"/>
  <c r="K37" i="12"/>
  <c r="M37" i="12"/>
  <c r="O37" i="12"/>
  <c r="Q37" i="12"/>
  <c r="V37" i="12"/>
  <c r="G40" i="12"/>
  <c r="M40" i="12" s="1"/>
  <c r="I40" i="12"/>
  <c r="K40" i="12"/>
  <c r="O40" i="12"/>
  <c r="Q40" i="12"/>
  <c r="V40" i="12"/>
  <c r="G44" i="12"/>
  <c r="I44" i="12"/>
  <c r="K44" i="12"/>
  <c r="O44" i="12"/>
  <c r="Q44" i="12"/>
  <c r="V44" i="12"/>
  <c r="G46" i="12"/>
  <c r="M46" i="12" s="1"/>
  <c r="I46" i="12"/>
  <c r="K46" i="12"/>
  <c r="O46" i="12"/>
  <c r="Q46" i="12"/>
  <c r="V46" i="12"/>
  <c r="G51" i="12"/>
  <c r="I51" i="12"/>
  <c r="K51" i="12"/>
  <c r="M51" i="12"/>
  <c r="O51" i="12"/>
  <c r="Q51" i="12"/>
  <c r="V51" i="12"/>
  <c r="G53" i="12"/>
  <c r="I53" i="12"/>
  <c r="K53" i="12"/>
  <c r="M53" i="12"/>
  <c r="O53" i="12"/>
  <c r="Q53" i="12"/>
  <c r="V53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59" i="12"/>
  <c r="M59" i="12" s="1"/>
  <c r="I59" i="12"/>
  <c r="K59" i="12"/>
  <c r="O59" i="12"/>
  <c r="Q59" i="12"/>
  <c r="V59" i="12"/>
  <c r="G65" i="12"/>
  <c r="M65" i="12" s="1"/>
  <c r="I65" i="12"/>
  <c r="K65" i="12"/>
  <c r="O65" i="12"/>
  <c r="Q65" i="12"/>
  <c r="V65" i="12"/>
  <c r="G69" i="12"/>
  <c r="M69" i="12" s="1"/>
  <c r="I69" i="12"/>
  <c r="K69" i="12"/>
  <c r="O69" i="12"/>
  <c r="Q69" i="12"/>
  <c r="V69" i="12"/>
  <c r="G72" i="12"/>
  <c r="I72" i="12"/>
  <c r="K72" i="12"/>
  <c r="M72" i="12"/>
  <c r="O72" i="12"/>
  <c r="Q72" i="12"/>
  <c r="V72" i="12"/>
  <c r="G75" i="12"/>
  <c r="G74" i="12" s="1"/>
  <c r="I52" i="1" s="1"/>
  <c r="I75" i="12"/>
  <c r="K75" i="12"/>
  <c r="M75" i="12"/>
  <c r="O75" i="12"/>
  <c r="Q75" i="12"/>
  <c r="V75" i="12"/>
  <c r="G77" i="12"/>
  <c r="M77" i="12" s="1"/>
  <c r="I77" i="12"/>
  <c r="K77" i="12"/>
  <c r="O77" i="12"/>
  <c r="Q77" i="12"/>
  <c r="V77" i="12"/>
  <c r="G79" i="12"/>
  <c r="I79" i="12"/>
  <c r="K79" i="12"/>
  <c r="M79" i="12"/>
  <c r="O79" i="12"/>
  <c r="Q79" i="12"/>
  <c r="V79" i="12"/>
  <c r="G81" i="12"/>
  <c r="M81" i="12" s="1"/>
  <c r="I81" i="12"/>
  <c r="K81" i="12"/>
  <c r="K74" i="12" s="1"/>
  <c r="O81" i="12"/>
  <c r="Q81" i="12"/>
  <c r="V81" i="12"/>
  <c r="G84" i="12"/>
  <c r="I84" i="12"/>
  <c r="K84" i="12"/>
  <c r="O84" i="12"/>
  <c r="O83" i="12" s="1"/>
  <c r="Q84" i="12"/>
  <c r="V84" i="12"/>
  <c r="V83" i="12" s="1"/>
  <c r="G89" i="12"/>
  <c r="I89" i="12"/>
  <c r="K89" i="12"/>
  <c r="M89" i="12"/>
  <c r="O89" i="12"/>
  <c r="Q89" i="12"/>
  <c r="V89" i="12"/>
  <c r="G92" i="12"/>
  <c r="M92" i="12" s="1"/>
  <c r="I92" i="12"/>
  <c r="K92" i="12"/>
  <c r="O92" i="12"/>
  <c r="Q92" i="12"/>
  <c r="V92" i="12"/>
  <c r="G96" i="12"/>
  <c r="I96" i="12"/>
  <c r="K96" i="12"/>
  <c r="O96" i="12"/>
  <c r="Q96" i="12"/>
  <c r="V96" i="12"/>
  <c r="G99" i="12"/>
  <c r="I99" i="12"/>
  <c r="K99" i="12"/>
  <c r="M99" i="12"/>
  <c r="O99" i="12"/>
  <c r="Q99" i="12"/>
  <c r="V99" i="12"/>
  <c r="G102" i="12"/>
  <c r="M102" i="12" s="1"/>
  <c r="I102" i="12"/>
  <c r="K102" i="12"/>
  <c r="O102" i="12"/>
  <c r="Q102" i="12"/>
  <c r="V102" i="12"/>
  <c r="G105" i="12"/>
  <c r="M105" i="12" s="1"/>
  <c r="I105" i="12"/>
  <c r="K105" i="12"/>
  <c r="O105" i="12"/>
  <c r="Q105" i="12"/>
  <c r="V105" i="12"/>
  <c r="G108" i="12"/>
  <c r="M108" i="12" s="1"/>
  <c r="I108" i="12"/>
  <c r="K108" i="12"/>
  <c r="O108" i="12"/>
  <c r="Q108" i="12"/>
  <c r="V108" i="12"/>
  <c r="G113" i="12"/>
  <c r="M113" i="12" s="1"/>
  <c r="I113" i="12"/>
  <c r="K113" i="12"/>
  <c r="O113" i="12"/>
  <c r="Q113" i="12"/>
  <c r="V113" i="12"/>
  <c r="G117" i="12"/>
  <c r="G116" i="12" s="1"/>
  <c r="I55" i="1" s="1"/>
  <c r="I117" i="12"/>
  <c r="I116" i="12" s="1"/>
  <c r="K117" i="12"/>
  <c r="M117" i="12"/>
  <c r="O117" i="12"/>
  <c r="Q117" i="12"/>
  <c r="V117" i="12"/>
  <c r="G123" i="12"/>
  <c r="M123" i="12" s="1"/>
  <c r="I123" i="12"/>
  <c r="K123" i="12"/>
  <c r="O123" i="12"/>
  <c r="Q123" i="12"/>
  <c r="V123" i="12"/>
  <c r="G128" i="12"/>
  <c r="I128" i="12"/>
  <c r="K128" i="12"/>
  <c r="M128" i="12"/>
  <c r="O128" i="12"/>
  <c r="Q128" i="12"/>
  <c r="V128" i="12"/>
  <c r="G132" i="12"/>
  <c r="M132" i="12" s="1"/>
  <c r="I132" i="12"/>
  <c r="K132" i="12"/>
  <c r="O132" i="12"/>
  <c r="Q132" i="12"/>
  <c r="V132" i="12"/>
  <c r="G135" i="12"/>
  <c r="I135" i="12"/>
  <c r="K135" i="12"/>
  <c r="M135" i="12"/>
  <c r="O135" i="12"/>
  <c r="Q135" i="12"/>
  <c r="V135" i="12"/>
  <c r="G141" i="12"/>
  <c r="M141" i="12" s="1"/>
  <c r="I141" i="12"/>
  <c r="K141" i="12"/>
  <c r="O141" i="12"/>
  <c r="Q141" i="12"/>
  <c r="Q140" i="12" s="1"/>
  <c r="V141" i="12"/>
  <c r="G143" i="12"/>
  <c r="M143" i="12" s="1"/>
  <c r="I143" i="12"/>
  <c r="K143" i="12"/>
  <c r="O143" i="12"/>
  <c r="Q143" i="12"/>
  <c r="V143" i="12"/>
  <c r="G145" i="12"/>
  <c r="M145" i="12" s="1"/>
  <c r="I145" i="12"/>
  <c r="K145" i="12"/>
  <c r="O145" i="12"/>
  <c r="Q145" i="12"/>
  <c r="V145" i="12"/>
  <c r="G148" i="12"/>
  <c r="M148" i="12" s="1"/>
  <c r="I148" i="12"/>
  <c r="K148" i="12"/>
  <c r="O148" i="12"/>
  <c r="Q148" i="12"/>
  <c r="V148" i="12"/>
  <c r="G150" i="12"/>
  <c r="I150" i="12"/>
  <c r="K150" i="12"/>
  <c r="M150" i="12"/>
  <c r="O150" i="12"/>
  <c r="Q150" i="12"/>
  <c r="V150" i="12"/>
  <c r="G153" i="12"/>
  <c r="M153" i="12" s="1"/>
  <c r="I153" i="12"/>
  <c r="K153" i="12"/>
  <c r="O153" i="12"/>
  <c r="Q153" i="12"/>
  <c r="Q152" i="12" s="1"/>
  <c r="V153" i="12"/>
  <c r="G155" i="12"/>
  <c r="M155" i="12" s="1"/>
  <c r="I155" i="12"/>
  <c r="K155" i="12"/>
  <c r="O155" i="12"/>
  <c r="Q155" i="12"/>
  <c r="V155" i="12"/>
  <c r="G157" i="12"/>
  <c r="M157" i="12" s="1"/>
  <c r="I157" i="12"/>
  <c r="K157" i="12"/>
  <c r="O157" i="12"/>
  <c r="Q157" i="12"/>
  <c r="V157" i="12"/>
  <c r="G159" i="12"/>
  <c r="M159" i="12" s="1"/>
  <c r="I159" i="12"/>
  <c r="K159" i="12"/>
  <c r="O159" i="12"/>
  <c r="Q159" i="12"/>
  <c r="V159" i="12"/>
  <c r="G162" i="12"/>
  <c r="I162" i="12"/>
  <c r="I161" i="12" s="1"/>
  <c r="K162" i="12"/>
  <c r="K161" i="12" s="1"/>
  <c r="O162" i="12"/>
  <c r="O161" i="12" s="1"/>
  <c r="Q162" i="12"/>
  <c r="Q161" i="12" s="1"/>
  <c r="V162" i="12"/>
  <c r="V161" i="12" s="1"/>
  <c r="G165" i="12"/>
  <c r="M165" i="12" s="1"/>
  <c r="I165" i="12"/>
  <c r="K165" i="12"/>
  <c r="O165" i="12"/>
  <c r="Q165" i="12"/>
  <c r="V165" i="12"/>
  <c r="G167" i="12"/>
  <c r="M167" i="12" s="1"/>
  <c r="I167" i="12"/>
  <c r="K167" i="12"/>
  <c r="O167" i="12"/>
  <c r="Q167" i="12"/>
  <c r="V167" i="12"/>
  <c r="G170" i="12"/>
  <c r="M170" i="12" s="1"/>
  <c r="I170" i="12"/>
  <c r="K170" i="12"/>
  <c r="O170" i="12"/>
  <c r="Q170" i="12"/>
  <c r="V170" i="12"/>
  <c r="G172" i="12"/>
  <c r="M172" i="12" s="1"/>
  <c r="I172" i="12"/>
  <c r="K172" i="12"/>
  <c r="O172" i="12"/>
  <c r="Q172" i="12"/>
  <c r="V172" i="12"/>
  <c r="G175" i="12"/>
  <c r="M175" i="12" s="1"/>
  <c r="I175" i="12"/>
  <c r="K175" i="12"/>
  <c r="O175" i="12"/>
  <c r="Q175" i="12"/>
  <c r="V175" i="12"/>
  <c r="G177" i="12"/>
  <c r="M177" i="12" s="1"/>
  <c r="I177" i="12"/>
  <c r="K177" i="12"/>
  <c r="O177" i="12"/>
  <c r="Q177" i="12"/>
  <c r="V177" i="12"/>
  <c r="G179" i="12"/>
  <c r="M179" i="12" s="1"/>
  <c r="I179" i="12"/>
  <c r="K179" i="12"/>
  <c r="O179" i="12"/>
  <c r="Q179" i="12"/>
  <c r="V179" i="12"/>
  <c r="G181" i="12"/>
  <c r="M181" i="12" s="1"/>
  <c r="I181" i="12"/>
  <c r="K181" i="12"/>
  <c r="O181" i="12"/>
  <c r="Q181" i="12"/>
  <c r="V181" i="12"/>
  <c r="G183" i="12"/>
  <c r="M183" i="12" s="1"/>
  <c r="I183" i="12"/>
  <c r="K183" i="12"/>
  <c r="O183" i="12"/>
  <c r="Q183" i="12"/>
  <c r="V183" i="12"/>
  <c r="G185" i="12"/>
  <c r="I185" i="12"/>
  <c r="K185" i="12"/>
  <c r="M185" i="12"/>
  <c r="O185" i="12"/>
  <c r="Q185" i="12"/>
  <c r="V185" i="12"/>
  <c r="G188" i="12"/>
  <c r="M188" i="12" s="1"/>
  <c r="I188" i="12"/>
  <c r="K188" i="12"/>
  <c r="O188" i="12"/>
  <c r="Q188" i="12"/>
  <c r="V188" i="12"/>
  <c r="G191" i="12"/>
  <c r="I191" i="12"/>
  <c r="K191" i="12"/>
  <c r="M191" i="12"/>
  <c r="O191" i="12"/>
  <c r="Q191" i="12"/>
  <c r="V191" i="12"/>
  <c r="G194" i="12"/>
  <c r="M194" i="12" s="1"/>
  <c r="I194" i="12"/>
  <c r="K194" i="12"/>
  <c r="O194" i="12"/>
  <c r="Q194" i="12"/>
  <c r="V194" i="12"/>
  <c r="G198" i="12"/>
  <c r="I198" i="12"/>
  <c r="I197" i="12" s="1"/>
  <c r="K198" i="12"/>
  <c r="K197" i="12" s="1"/>
  <c r="O198" i="12"/>
  <c r="O197" i="12" s="1"/>
  <c r="Q198" i="12"/>
  <c r="Q197" i="12" s="1"/>
  <c r="V198" i="12"/>
  <c r="V197" i="12" s="1"/>
  <c r="G200" i="12"/>
  <c r="I61" i="1" s="1"/>
  <c r="Q200" i="12"/>
  <c r="G201" i="12"/>
  <c r="I201" i="12"/>
  <c r="I200" i="12" s="1"/>
  <c r="K201" i="12"/>
  <c r="K200" i="12" s="1"/>
  <c r="M201" i="12"/>
  <c r="M200" i="12" s="1"/>
  <c r="O201" i="12"/>
  <c r="O200" i="12" s="1"/>
  <c r="Q201" i="12"/>
  <c r="V201" i="12"/>
  <c r="V200" i="12" s="1"/>
  <c r="G203" i="12"/>
  <c r="I203" i="12"/>
  <c r="K203" i="12"/>
  <c r="O203" i="12"/>
  <c r="Q203" i="12"/>
  <c r="V203" i="12"/>
  <c r="G209" i="12"/>
  <c r="M209" i="12" s="1"/>
  <c r="I209" i="12"/>
  <c r="K209" i="12"/>
  <c r="K202" i="12" s="1"/>
  <c r="O209" i="12"/>
  <c r="Q209" i="12"/>
  <c r="V209" i="12"/>
  <c r="G215" i="12"/>
  <c r="I215" i="12"/>
  <c r="K215" i="12"/>
  <c r="M215" i="12"/>
  <c r="O215" i="12"/>
  <c r="Q215" i="12"/>
  <c r="V215" i="12"/>
  <c r="G218" i="12"/>
  <c r="M218" i="12" s="1"/>
  <c r="I218" i="12"/>
  <c r="K218" i="12"/>
  <c r="O218" i="12"/>
  <c r="Q218" i="12"/>
  <c r="V218" i="12"/>
  <c r="G221" i="12"/>
  <c r="M221" i="12" s="1"/>
  <c r="I221" i="12"/>
  <c r="K221" i="12"/>
  <c r="O221" i="12"/>
  <c r="Q221" i="12"/>
  <c r="V221" i="12"/>
  <c r="G223" i="12"/>
  <c r="M223" i="12" s="1"/>
  <c r="I223" i="12"/>
  <c r="K223" i="12"/>
  <c r="O223" i="12"/>
  <c r="Q223" i="12"/>
  <c r="V223" i="12"/>
  <c r="G227" i="12"/>
  <c r="M227" i="12" s="1"/>
  <c r="I227" i="12"/>
  <c r="K227" i="12"/>
  <c r="O227" i="12"/>
  <c r="Q227" i="12"/>
  <c r="V227" i="12"/>
  <c r="G229" i="12"/>
  <c r="I229" i="12"/>
  <c r="K229" i="12"/>
  <c r="O229" i="12"/>
  <c r="Q229" i="12"/>
  <c r="V229" i="12"/>
  <c r="G231" i="12"/>
  <c r="M231" i="12" s="1"/>
  <c r="I231" i="12"/>
  <c r="K231" i="12"/>
  <c r="O231" i="12"/>
  <c r="Q231" i="12"/>
  <c r="Q222" i="12" s="1"/>
  <c r="V231" i="12"/>
  <c r="G243" i="12"/>
  <c r="I243" i="12"/>
  <c r="K243" i="12"/>
  <c r="M243" i="12"/>
  <c r="O243" i="12"/>
  <c r="Q243" i="12"/>
  <c r="V243" i="12"/>
  <c r="G245" i="12"/>
  <c r="M245" i="12" s="1"/>
  <c r="I245" i="12"/>
  <c r="K245" i="12"/>
  <c r="O245" i="12"/>
  <c r="Q245" i="12"/>
  <c r="V245" i="12"/>
  <c r="G247" i="12"/>
  <c r="M247" i="12" s="1"/>
  <c r="I247" i="12"/>
  <c r="K247" i="12"/>
  <c r="O247" i="12"/>
  <c r="Q247" i="12"/>
  <c r="V247" i="12"/>
  <c r="G249" i="12"/>
  <c r="M249" i="12" s="1"/>
  <c r="I249" i="12"/>
  <c r="K249" i="12"/>
  <c r="O249" i="12"/>
  <c r="Q249" i="12"/>
  <c r="V249" i="12"/>
  <c r="G251" i="12"/>
  <c r="I251" i="12"/>
  <c r="K251" i="12"/>
  <c r="M251" i="12"/>
  <c r="O251" i="12"/>
  <c r="Q251" i="12"/>
  <c r="V251" i="12"/>
  <c r="G253" i="12"/>
  <c r="M253" i="12" s="1"/>
  <c r="I253" i="12"/>
  <c r="K253" i="12"/>
  <c r="O253" i="12"/>
  <c r="Q253" i="12"/>
  <c r="V253" i="12"/>
  <c r="G255" i="12"/>
  <c r="M255" i="12" s="1"/>
  <c r="I255" i="12"/>
  <c r="K255" i="12"/>
  <c r="O255" i="12"/>
  <c r="Q255" i="12"/>
  <c r="V255" i="12"/>
  <c r="G257" i="12"/>
  <c r="M257" i="12" s="1"/>
  <c r="I257" i="12"/>
  <c r="K257" i="12"/>
  <c r="O257" i="12"/>
  <c r="Q257" i="12"/>
  <c r="V257" i="12"/>
  <c r="G259" i="12"/>
  <c r="M259" i="12" s="1"/>
  <c r="I259" i="12"/>
  <c r="K259" i="12"/>
  <c r="O259" i="12"/>
  <c r="Q259" i="12"/>
  <c r="V259" i="12"/>
  <c r="G261" i="12"/>
  <c r="M261" i="12" s="1"/>
  <c r="I261" i="12"/>
  <c r="K261" i="12"/>
  <c r="O261" i="12"/>
  <c r="Q261" i="12"/>
  <c r="V261" i="12"/>
  <c r="G263" i="12"/>
  <c r="M263" i="12" s="1"/>
  <c r="I263" i="12"/>
  <c r="K263" i="12"/>
  <c r="O263" i="12"/>
  <c r="Q263" i="12"/>
  <c r="V263" i="12"/>
  <c r="G265" i="12"/>
  <c r="M265" i="12" s="1"/>
  <c r="I265" i="12"/>
  <c r="K265" i="12"/>
  <c r="O265" i="12"/>
  <c r="Q265" i="12"/>
  <c r="V265" i="12"/>
  <c r="G267" i="12"/>
  <c r="I267" i="12"/>
  <c r="K267" i="12"/>
  <c r="O267" i="12"/>
  <c r="Q267" i="12"/>
  <c r="V267" i="12"/>
  <c r="G269" i="12"/>
  <c r="M269" i="12" s="1"/>
  <c r="I269" i="12"/>
  <c r="K269" i="12"/>
  <c r="O269" i="12"/>
  <c r="Q269" i="12"/>
  <c r="V269" i="12"/>
  <c r="G271" i="12"/>
  <c r="I271" i="12"/>
  <c r="K271" i="12"/>
  <c r="M271" i="12"/>
  <c r="O271" i="12"/>
  <c r="Q271" i="12"/>
  <c r="V271" i="12"/>
  <c r="G273" i="12"/>
  <c r="M273" i="12" s="1"/>
  <c r="I273" i="12"/>
  <c r="K273" i="12"/>
  <c r="O273" i="12"/>
  <c r="Q273" i="12"/>
  <c r="V273" i="12"/>
  <c r="G275" i="12"/>
  <c r="M275" i="12" s="1"/>
  <c r="I275" i="12"/>
  <c r="K275" i="12"/>
  <c r="O275" i="12"/>
  <c r="Q275" i="12"/>
  <c r="V275" i="12"/>
  <c r="G277" i="12"/>
  <c r="M277" i="12" s="1"/>
  <c r="I277" i="12"/>
  <c r="K277" i="12"/>
  <c r="O277" i="12"/>
  <c r="Q277" i="12"/>
  <c r="V277" i="12"/>
  <c r="G279" i="12"/>
  <c r="M279" i="12" s="1"/>
  <c r="I279" i="12"/>
  <c r="I278" i="12" s="1"/>
  <c r="K279" i="12"/>
  <c r="O279" i="12"/>
  <c r="Q279" i="12"/>
  <c r="V279" i="12"/>
  <c r="G281" i="12"/>
  <c r="I281" i="12"/>
  <c r="K281" i="12"/>
  <c r="O281" i="12"/>
  <c r="Q281" i="12"/>
  <c r="V281" i="12"/>
  <c r="G283" i="12"/>
  <c r="I283" i="12"/>
  <c r="K283" i="12"/>
  <c r="M283" i="12"/>
  <c r="O283" i="12"/>
  <c r="Q283" i="12"/>
  <c r="V283" i="12"/>
  <c r="G285" i="12"/>
  <c r="M285" i="12" s="1"/>
  <c r="I285" i="12"/>
  <c r="K285" i="12"/>
  <c r="O285" i="12"/>
  <c r="Q285" i="12"/>
  <c r="V285" i="12"/>
  <c r="V278" i="12" s="1"/>
  <c r="G287" i="12"/>
  <c r="M287" i="12" s="1"/>
  <c r="I287" i="12"/>
  <c r="K287" i="12"/>
  <c r="O287" i="12"/>
  <c r="Q287" i="12"/>
  <c r="V287" i="12"/>
  <c r="G288" i="12"/>
  <c r="I67" i="1" s="1"/>
  <c r="G289" i="12"/>
  <c r="I289" i="12"/>
  <c r="I288" i="12" s="1"/>
  <c r="K289" i="12"/>
  <c r="M289" i="12"/>
  <c r="O289" i="12"/>
  <c r="O288" i="12" s="1"/>
  <c r="Q289" i="12"/>
  <c r="V289" i="12"/>
  <c r="G291" i="12"/>
  <c r="M291" i="12" s="1"/>
  <c r="I291" i="12"/>
  <c r="K291" i="12"/>
  <c r="K288" i="12" s="1"/>
  <c r="O291" i="12"/>
  <c r="Q291" i="12"/>
  <c r="V291" i="12"/>
  <c r="G294" i="12"/>
  <c r="I294" i="12"/>
  <c r="K294" i="12"/>
  <c r="O294" i="12"/>
  <c r="Q294" i="12"/>
  <c r="V294" i="12"/>
  <c r="G296" i="12"/>
  <c r="I296" i="12"/>
  <c r="K296" i="12"/>
  <c r="M296" i="12"/>
  <c r="O296" i="12"/>
  <c r="Q296" i="12"/>
  <c r="V296" i="12"/>
  <c r="G300" i="12"/>
  <c r="M300" i="12" s="1"/>
  <c r="I300" i="12"/>
  <c r="K300" i="12"/>
  <c r="O300" i="12"/>
  <c r="Q300" i="12"/>
  <c r="V300" i="12"/>
  <c r="G306" i="12"/>
  <c r="I306" i="12"/>
  <c r="K306" i="12"/>
  <c r="M306" i="12"/>
  <c r="O306" i="12"/>
  <c r="Q306" i="12"/>
  <c r="V306" i="12"/>
  <c r="G312" i="12"/>
  <c r="M312" i="12" s="1"/>
  <c r="I312" i="12"/>
  <c r="K312" i="12"/>
  <c r="O312" i="12"/>
  <c r="Q312" i="12"/>
  <c r="V312" i="12"/>
  <c r="G316" i="12"/>
  <c r="M316" i="12" s="1"/>
  <c r="I316" i="12"/>
  <c r="K316" i="12"/>
  <c r="O316" i="12"/>
  <c r="Q316" i="12"/>
  <c r="V316" i="12"/>
  <c r="G320" i="12"/>
  <c r="M320" i="12" s="1"/>
  <c r="I320" i="12"/>
  <c r="K320" i="12"/>
  <c r="O320" i="12"/>
  <c r="Q320" i="12"/>
  <c r="V320" i="12"/>
  <c r="G324" i="12"/>
  <c r="I324" i="12"/>
  <c r="K324" i="12"/>
  <c r="M324" i="12"/>
  <c r="O324" i="12"/>
  <c r="Q324" i="12"/>
  <c r="V324" i="12"/>
  <c r="G326" i="12"/>
  <c r="I326" i="12"/>
  <c r="K326" i="12"/>
  <c r="M326" i="12"/>
  <c r="O326" i="12"/>
  <c r="Q326" i="12"/>
  <c r="V326" i="12"/>
  <c r="G328" i="12"/>
  <c r="M328" i="12" s="1"/>
  <c r="I328" i="12"/>
  <c r="K328" i="12"/>
  <c r="O328" i="12"/>
  <c r="Q328" i="12"/>
  <c r="V328" i="12"/>
  <c r="G331" i="12"/>
  <c r="M331" i="12" s="1"/>
  <c r="I331" i="12"/>
  <c r="K331" i="12"/>
  <c r="O331" i="12"/>
  <c r="Q331" i="12"/>
  <c r="V331" i="12"/>
  <c r="G333" i="12"/>
  <c r="M333" i="12" s="1"/>
  <c r="I333" i="12"/>
  <c r="K333" i="12"/>
  <c r="O333" i="12"/>
  <c r="Q333" i="12"/>
  <c r="V333" i="12"/>
  <c r="G336" i="12"/>
  <c r="M336" i="12" s="1"/>
  <c r="I336" i="12"/>
  <c r="K336" i="12"/>
  <c r="O336" i="12"/>
  <c r="Q336" i="12"/>
  <c r="V336" i="12"/>
  <c r="G338" i="12"/>
  <c r="M338" i="12" s="1"/>
  <c r="I338" i="12"/>
  <c r="K338" i="12"/>
  <c r="O338" i="12"/>
  <c r="Q338" i="12"/>
  <c r="V338" i="12"/>
  <c r="G341" i="12"/>
  <c r="M341" i="12" s="1"/>
  <c r="I341" i="12"/>
  <c r="K341" i="12"/>
  <c r="O341" i="12"/>
  <c r="Q341" i="12"/>
  <c r="V341" i="12"/>
  <c r="G343" i="12"/>
  <c r="M343" i="12" s="1"/>
  <c r="I343" i="12"/>
  <c r="K343" i="12"/>
  <c r="O343" i="12"/>
  <c r="Q343" i="12"/>
  <c r="V343" i="12"/>
  <c r="G345" i="12"/>
  <c r="M345" i="12" s="1"/>
  <c r="I345" i="12"/>
  <c r="K345" i="12"/>
  <c r="O345" i="12"/>
  <c r="Q345" i="12"/>
  <c r="V345" i="12"/>
  <c r="G347" i="12"/>
  <c r="M347" i="12" s="1"/>
  <c r="I347" i="12"/>
  <c r="K347" i="12"/>
  <c r="O347" i="12"/>
  <c r="Q347" i="12"/>
  <c r="V347" i="12"/>
  <c r="G349" i="12"/>
  <c r="I349" i="12"/>
  <c r="K349" i="12"/>
  <c r="O349" i="12"/>
  <c r="Q349" i="12"/>
  <c r="V349" i="12"/>
  <c r="G351" i="12"/>
  <c r="I351" i="12"/>
  <c r="K351" i="12"/>
  <c r="M351" i="12"/>
  <c r="O351" i="12"/>
  <c r="Q351" i="12"/>
  <c r="V351" i="12"/>
  <c r="G355" i="12"/>
  <c r="M355" i="12" s="1"/>
  <c r="I355" i="12"/>
  <c r="K355" i="12"/>
  <c r="O355" i="12"/>
  <c r="Q355" i="12"/>
  <c r="V355" i="12"/>
  <c r="V346" i="12" s="1"/>
  <c r="G358" i="12"/>
  <c r="M358" i="12" s="1"/>
  <c r="I358" i="12"/>
  <c r="K358" i="12"/>
  <c r="O358" i="12"/>
  <c r="Q358" i="12"/>
  <c r="V358" i="12"/>
  <c r="G360" i="12"/>
  <c r="M360" i="12" s="1"/>
  <c r="I360" i="12"/>
  <c r="K360" i="12"/>
  <c r="O360" i="12"/>
  <c r="Q360" i="12"/>
  <c r="V360" i="12"/>
  <c r="G362" i="12"/>
  <c r="M362" i="12" s="1"/>
  <c r="I362" i="12"/>
  <c r="K362" i="12"/>
  <c r="O362" i="12"/>
  <c r="Q362" i="12"/>
  <c r="V362" i="12"/>
  <c r="G364" i="12"/>
  <c r="M364" i="12" s="1"/>
  <c r="I364" i="12"/>
  <c r="K364" i="12"/>
  <c r="O364" i="12"/>
  <c r="Q364" i="12"/>
  <c r="V364" i="12"/>
  <c r="G366" i="12"/>
  <c r="M366" i="12" s="1"/>
  <c r="I366" i="12"/>
  <c r="K366" i="12"/>
  <c r="O366" i="12"/>
  <c r="Q366" i="12"/>
  <c r="V366" i="12"/>
  <c r="G368" i="12"/>
  <c r="M368" i="12" s="1"/>
  <c r="I368" i="12"/>
  <c r="K368" i="12"/>
  <c r="O368" i="12"/>
  <c r="Q368" i="12"/>
  <c r="V368" i="12"/>
  <c r="G371" i="12"/>
  <c r="M371" i="12" s="1"/>
  <c r="I371" i="12"/>
  <c r="K371" i="12"/>
  <c r="O371" i="12"/>
  <c r="Q371" i="12"/>
  <c r="V371" i="12"/>
  <c r="G374" i="12"/>
  <c r="M374" i="12" s="1"/>
  <c r="I374" i="12"/>
  <c r="K374" i="12"/>
  <c r="O374" i="12"/>
  <c r="Q374" i="12"/>
  <c r="V374" i="12"/>
  <c r="G379" i="12"/>
  <c r="I379" i="12"/>
  <c r="K379" i="12"/>
  <c r="M379" i="12"/>
  <c r="O379" i="12"/>
  <c r="Q379" i="12"/>
  <c r="V379" i="12"/>
  <c r="G381" i="12"/>
  <c r="G380" i="12" s="1"/>
  <c r="I71" i="1" s="1"/>
  <c r="I381" i="12"/>
  <c r="K381" i="12"/>
  <c r="M381" i="12"/>
  <c r="O381" i="12"/>
  <c r="Q381" i="12"/>
  <c r="V381" i="12"/>
  <c r="G384" i="12"/>
  <c r="M384" i="12" s="1"/>
  <c r="I384" i="12"/>
  <c r="K384" i="12"/>
  <c r="O384" i="12"/>
  <c r="Q384" i="12"/>
  <c r="V384" i="12"/>
  <c r="G386" i="12"/>
  <c r="I386" i="12"/>
  <c r="K386" i="12"/>
  <c r="M386" i="12"/>
  <c r="O386" i="12"/>
  <c r="Q386" i="12"/>
  <c r="V386" i="12"/>
  <c r="G388" i="12"/>
  <c r="M388" i="12" s="1"/>
  <c r="I388" i="12"/>
  <c r="K388" i="12"/>
  <c r="O388" i="12"/>
  <c r="Q388" i="12"/>
  <c r="V388" i="12"/>
  <c r="G390" i="12"/>
  <c r="M390" i="12" s="1"/>
  <c r="I390" i="12"/>
  <c r="K390" i="12"/>
  <c r="O390" i="12"/>
  <c r="Q390" i="12"/>
  <c r="V390" i="12"/>
  <c r="G392" i="12"/>
  <c r="M392" i="12" s="1"/>
  <c r="I392" i="12"/>
  <c r="K392" i="12"/>
  <c r="O392" i="12"/>
  <c r="Q392" i="12"/>
  <c r="V392" i="12"/>
  <c r="G394" i="12"/>
  <c r="I394" i="12"/>
  <c r="K394" i="12"/>
  <c r="M394" i="12"/>
  <c r="O394" i="12"/>
  <c r="Q394" i="12"/>
  <c r="V394" i="12"/>
  <c r="G396" i="12"/>
  <c r="M396" i="12" s="1"/>
  <c r="I396" i="12"/>
  <c r="K396" i="12"/>
  <c r="O396" i="12"/>
  <c r="Q396" i="12"/>
  <c r="V396" i="12"/>
  <c r="G398" i="12"/>
  <c r="M398" i="12" s="1"/>
  <c r="I398" i="12"/>
  <c r="K398" i="12"/>
  <c r="O398" i="12"/>
  <c r="Q398" i="12"/>
  <c r="V398" i="12"/>
  <c r="G400" i="12"/>
  <c r="M400" i="12" s="1"/>
  <c r="I400" i="12"/>
  <c r="K400" i="12"/>
  <c r="O400" i="12"/>
  <c r="Q400" i="12"/>
  <c r="V400" i="12"/>
  <c r="G405" i="12"/>
  <c r="M405" i="12" s="1"/>
  <c r="I405" i="12"/>
  <c r="K405" i="12"/>
  <c r="O405" i="12"/>
  <c r="Q405" i="12"/>
  <c r="V405" i="12"/>
  <c r="G407" i="12"/>
  <c r="I407" i="12"/>
  <c r="K407" i="12"/>
  <c r="M407" i="12"/>
  <c r="O407" i="12"/>
  <c r="Q407" i="12"/>
  <c r="V407" i="12"/>
  <c r="G411" i="12"/>
  <c r="M411" i="12" s="1"/>
  <c r="I411" i="12"/>
  <c r="K411" i="12"/>
  <c r="O411" i="12"/>
  <c r="Q411" i="12"/>
  <c r="V411" i="12"/>
  <c r="G416" i="12"/>
  <c r="I416" i="12"/>
  <c r="K416" i="12"/>
  <c r="M416" i="12"/>
  <c r="O416" i="12"/>
  <c r="Q416" i="12"/>
  <c r="V416" i="12"/>
  <c r="G418" i="12"/>
  <c r="M418" i="12" s="1"/>
  <c r="I418" i="12"/>
  <c r="K418" i="12"/>
  <c r="O418" i="12"/>
  <c r="Q418" i="12"/>
  <c r="V418" i="12"/>
  <c r="G420" i="12"/>
  <c r="M420" i="12" s="1"/>
  <c r="I420" i="12"/>
  <c r="K420" i="12"/>
  <c r="O420" i="12"/>
  <c r="Q420" i="12"/>
  <c r="V420" i="12"/>
  <c r="G422" i="12"/>
  <c r="I422" i="12"/>
  <c r="K422" i="12"/>
  <c r="M422" i="12"/>
  <c r="O422" i="12"/>
  <c r="Q422" i="12"/>
  <c r="V422" i="12"/>
  <c r="G425" i="12"/>
  <c r="M425" i="12" s="1"/>
  <c r="I425" i="12"/>
  <c r="K425" i="12"/>
  <c r="O425" i="12"/>
  <c r="O417" i="12" s="1"/>
  <c r="Q425" i="12"/>
  <c r="V425" i="12"/>
  <c r="G427" i="12"/>
  <c r="I427" i="12"/>
  <c r="K427" i="12"/>
  <c r="M427" i="12"/>
  <c r="O427" i="12"/>
  <c r="Q427" i="12"/>
  <c r="V427" i="12"/>
  <c r="G429" i="12"/>
  <c r="M429" i="12" s="1"/>
  <c r="I429" i="12"/>
  <c r="K429" i="12"/>
  <c r="O429" i="12"/>
  <c r="Q429" i="12"/>
  <c r="V429" i="12"/>
  <c r="G431" i="12"/>
  <c r="I431" i="12"/>
  <c r="K431" i="12"/>
  <c r="O431" i="12"/>
  <c r="Q431" i="12"/>
  <c r="V431" i="12"/>
  <c r="G436" i="12"/>
  <c r="I436" i="12"/>
  <c r="K436" i="12"/>
  <c r="M436" i="12"/>
  <c r="O436" i="12"/>
  <c r="Q436" i="12"/>
  <c r="V436" i="12"/>
  <c r="G441" i="12"/>
  <c r="I441" i="12"/>
  <c r="K441" i="12"/>
  <c r="M441" i="12"/>
  <c r="O441" i="12"/>
  <c r="Q441" i="12"/>
  <c r="V441" i="12"/>
  <c r="G448" i="12"/>
  <c r="M448" i="12" s="1"/>
  <c r="I448" i="12"/>
  <c r="K448" i="12"/>
  <c r="O448" i="12"/>
  <c r="Q448" i="12"/>
  <c r="V448" i="12"/>
  <c r="G450" i="12"/>
  <c r="M450" i="12" s="1"/>
  <c r="I450" i="12"/>
  <c r="K450" i="12"/>
  <c r="K449" i="12" s="1"/>
  <c r="O450" i="12"/>
  <c r="Q450" i="12"/>
  <c r="Q449" i="12" s="1"/>
  <c r="V450" i="12"/>
  <c r="G453" i="12"/>
  <c r="I453" i="12"/>
  <c r="K453" i="12"/>
  <c r="M453" i="12"/>
  <c r="O453" i="12"/>
  <c r="Q453" i="12"/>
  <c r="V453" i="12"/>
  <c r="G457" i="12"/>
  <c r="M457" i="12" s="1"/>
  <c r="I457" i="12"/>
  <c r="K457" i="12"/>
  <c r="O457" i="12"/>
  <c r="Q457" i="12"/>
  <c r="V457" i="12"/>
  <c r="G460" i="12"/>
  <c r="M460" i="12" s="1"/>
  <c r="I460" i="12"/>
  <c r="K460" i="12"/>
  <c r="O460" i="12"/>
  <c r="Q460" i="12"/>
  <c r="V460" i="12"/>
  <c r="G463" i="12"/>
  <c r="M463" i="12" s="1"/>
  <c r="I463" i="12"/>
  <c r="K463" i="12"/>
  <c r="O463" i="12"/>
  <c r="Q463" i="12"/>
  <c r="V463" i="12"/>
  <c r="G474" i="12"/>
  <c r="M474" i="12" s="1"/>
  <c r="I474" i="12"/>
  <c r="K474" i="12"/>
  <c r="O474" i="12"/>
  <c r="Q474" i="12"/>
  <c r="V474" i="12"/>
  <c r="G477" i="12"/>
  <c r="M477" i="12" s="1"/>
  <c r="I477" i="12"/>
  <c r="K477" i="12"/>
  <c r="O477" i="12"/>
  <c r="Q477" i="12"/>
  <c r="V477" i="12"/>
  <c r="G489" i="12"/>
  <c r="I489" i="12"/>
  <c r="K489" i="12"/>
  <c r="M489" i="12"/>
  <c r="O489" i="12"/>
  <c r="O488" i="12" s="1"/>
  <c r="Q489" i="12"/>
  <c r="V489" i="12"/>
  <c r="G491" i="12"/>
  <c r="M491" i="12" s="1"/>
  <c r="I491" i="12"/>
  <c r="K491" i="12"/>
  <c r="K488" i="12" s="1"/>
  <c r="O491" i="12"/>
  <c r="Q491" i="12"/>
  <c r="Q488" i="12" s="1"/>
  <c r="V491" i="12"/>
  <c r="V488" i="12" s="1"/>
  <c r="G494" i="12"/>
  <c r="I494" i="12"/>
  <c r="K494" i="12"/>
  <c r="M494" i="12"/>
  <c r="O494" i="12"/>
  <c r="Q494" i="12"/>
  <c r="V494" i="12"/>
  <c r="V493" i="12" s="1"/>
  <c r="G495" i="12"/>
  <c r="G493" i="12" s="1"/>
  <c r="I78" i="1" s="1"/>
  <c r="I495" i="12"/>
  <c r="K495" i="12"/>
  <c r="O495" i="12"/>
  <c r="Q495" i="12"/>
  <c r="V495" i="12"/>
  <c r="G496" i="12"/>
  <c r="M496" i="12" s="1"/>
  <c r="I496" i="12"/>
  <c r="K496" i="12"/>
  <c r="O496" i="12"/>
  <c r="Q496" i="12"/>
  <c r="V496" i="12"/>
  <c r="G497" i="12"/>
  <c r="M497" i="12" s="1"/>
  <c r="I497" i="12"/>
  <c r="K497" i="12"/>
  <c r="O497" i="12"/>
  <c r="Q497" i="12"/>
  <c r="V497" i="12"/>
  <c r="G499" i="12"/>
  <c r="G498" i="12" s="1"/>
  <c r="I79" i="1" s="1"/>
  <c r="I19" i="1" s="1"/>
  <c r="I499" i="12"/>
  <c r="K499" i="12"/>
  <c r="K498" i="12" s="1"/>
  <c r="M499" i="12"/>
  <c r="O499" i="12"/>
  <c r="Q499" i="12"/>
  <c r="V499" i="12"/>
  <c r="V498" i="12" s="1"/>
  <c r="G500" i="12"/>
  <c r="M500" i="12" s="1"/>
  <c r="I500" i="12"/>
  <c r="I498" i="12" s="1"/>
  <c r="K500" i="12"/>
  <c r="O500" i="12"/>
  <c r="Q500" i="12"/>
  <c r="Q498" i="12" s="1"/>
  <c r="V500" i="12"/>
  <c r="G501" i="12"/>
  <c r="M501" i="12" s="1"/>
  <c r="I501" i="12"/>
  <c r="K501" i="12"/>
  <c r="O501" i="12"/>
  <c r="Q501" i="12"/>
  <c r="V501" i="12"/>
  <c r="I502" i="12"/>
  <c r="K502" i="12"/>
  <c r="Q502" i="12"/>
  <c r="V502" i="12"/>
  <c r="G503" i="12"/>
  <c r="G502" i="12" s="1"/>
  <c r="I80" i="1" s="1"/>
  <c r="I20" i="1" s="1"/>
  <c r="I503" i="12"/>
  <c r="K503" i="12"/>
  <c r="M503" i="12"/>
  <c r="M502" i="12" s="1"/>
  <c r="O503" i="12"/>
  <c r="O502" i="12" s="1"/>
  <c r="Q503" i="12"/>
  <c r="V503" i="12"/>
  <c r="AE505" i="12"/>
  <c r="F41" i="1" s="1"/>
  <c r="K346" i="12" l="1"/>
  <c r="M495" i="12"/>
  <c r="G449" i="12"/>
  <c r="I75" i="1" s="1"/>
  <c r="O430" i="12"/>
  <c r="K222" i="12"/>
  <c r="I140" i="12"/>
  <c r="O95" i="12"/>
  <c r="V74" i="12"/>
  <c r="V43" i="12"/>
  <c r="K493" i="12"/>
  <c r="G325" i="12"/>
  <c r="I69" i="1" s="1"/>
  <c r="O498" i="12"/>
  <c r="Q493" i="12"/>
  <c r="O456" i="12"/>
  <c r="G456" i="12"/>
  <c r="I76" i="1" s="1"/>
  <c r="V449" i="12"/>
  <c r="Q397" i="12"/>
  <c r="M397" i="12"/>
  <c r="O278" i="12"/>
  <c r="O222" i="12"/>
  <c r="I164" i="12"/>
  <c r="K152" i="12"/>
  <c r="O140" i="12"/>
  <c r="V116" i="12"/>
  <c r="I74" i="12"/>
  <c r="F39" i="1"/>
  <c r="Q83" i="12"/>
  <c r="I346" i="12"/>
  <c r="V456" i="12"/>
  <c r="Q288" i="12"/>
  <c r="V250" i="12"/>
  <c r="I493" i="12"/>
  <c r="Q456" i="12"/>
  <c r="O449" i="12"/>
  <c r="V397" i="12"/>
  <c r="V288" i="12"/>
  <c r="V222" i="12"/>
  <c r="F40" i="1"/>
  <c r="Q164" i="12"/>
  <c r="K116" i="12"/>
  <c r="Q74" i="12"/>
  <c r="O493" i="12"/>
  <c r="I488" i="12"/>
  <c r="G488" i="12"/>
  <c r="I77" i="1" s="1"/>
  <c r="I18" i="1" s="1"/>
  <c r="K456" i="12"/>
  <c r="I449" i="12"/>
  <c r="V417" i="12"/>
  <c r="O380" i="12"/>
  <c r="Q346" i="12"/>
  <c r="Q278" i="12"/>
  <c r="Q202" i="12"/>
  <c r="V152" i="12"/>
  <c r="I152" i="12"/>
  <c r="Q116" i="12"/>
  <c r="I83" i="12"/>
  <c r="O74" i="12"/>
  <c r="O33" i="12"/>
  <c r="I397" i="12"/>
  <c r="K278" i="12"/>
  <c r="I222" i="12"/>
  <c r="I456" i="12"/>
  <c r="O325" i="12"/>
  <c r="O266" i="12"/>
  <c r="K250" i="12"/>
  <c r="V202" i="12"/>
  <c r="O202" i="12"/>
  <c r="G152" i="12"/>
  <c r="I57" i="1" s="1"/>
  <c r="O116" i="12"/>
  <c r="M498" i="12"/>
  <c r="M493" i="12"/>
  <c r="M488" i="12"/>
  <c r="M456" i="12"/>
  <c r="K430" i="12"/>
  <c r="G417" i="12"/>
  <c r="I73" i="1" s="1"/>
  <c r="O397" i="12"/>
  <c r="K380" i="12"/>
  <c r="Q380" i="12"/>
  <c r="I380" i="12"/>
  <c r="K325" i="12"/>
  <c r="Q325" i="12"/>
  <c r="I325" i="12"/>
  <c r="Q293" i="12"/>
  <c r="I293" i="12"/>
  <c r="O293" i="12"/>
  <c r="V266" i="12"/>
  <c r="I266" i="12"/>
  <c r="G197" i="12"/>
  <c r="I60" i="1" s="1"/>
  <c r="M198" i="12"/>
  <c r="M197" i="12" s="1"/>
  <c r="V164" i="12"/>
  <c r="O152" i="12"/>
  <c r="K95" i="12"/>
  <c r="M74" i="12"/>
  <c r="Q43" i="12"/>
  <c r="G43" i="12"/>
  <c r="I51" i="1" s="1"/>
  <c r="M44" i="12"/>
  <c r="M43" i="12" s="1"/>
  <c r="V33" i="12"/>
  <c r="I33" i="12"/>
  <c r="V8" i="12"/>
  <c r="I8" i="12"/>
  <c r="M417" i="12"/>
  <c r="G293" i="12"/>
  <c r="I68" i="1" s="1"/>
  <c r="M294" i="12"/>
  <c r="M293" i="12" s="1"/>
  <c r="M250" i="12"/>
  <c r="K164" i="12"/>
  <c r="G83" i="12"/>
  <c r="I53" i="1" s="1"/>
  <c r="M84" i="12"/>
  <c r="M83" i="12" s="1"/>
  <c r="I43" i="12"/>
  <c r="K8" i="12"/>
  <c r="V430" i="12"/>
  <c r="I430" i="12"/>
  <c r="K417" i="12"/>
  <c r="Q417" i="12"/>
  <c r="I417" i="12"/>
  <c r="K397" i="12"/>
  <c r="V380" i="12"/>
  <c r="G346" i="12"/>
  <c r="I70" i="1" s="1"/>
  <c r="M349" i="12"/>
  <c r="M346" i="12" s="1"/>
  <c r="V325" i="12"/>
  <c r="K293" i="12"/>
  <c r="G278" i="12"/>
  <c r="I66" i="1" s="1"/>
  <c r="M281" i="12"/>
  <c r="M278" i="12" s="1"/>
  <c r="Q266" i="12"/>
  <c r="G266" i="12"/>
  <c r="I65" i="1" s="1"/>
  <c r="M267" i="12"/>
  <c r="M266" i="12" s="1"/>
  <c r="I202" i="12"/>
  <c r="M164" i="12"/>
  <c r="G161" i="12"/>
  <c r="I58" i="1" s="1"/>
  <c r="M162" i="12"/>
  <c r="M161" i="12" s="1"/>
  <c r="M152" i="12"/>
  <c r="M140" i="12"/>
  <c r="M116" i="12"/>
  <c r="V95" i="12"/>
  <c r="I95" i="12"/>
  <c r="K83" i="12"/>
  <c r="O43" i="12"/>
  <c r="Q33" i="12"/>
  <c r="G33" i="12"/>
  <c r="I50" i="1" s="1"/>
  <c r="M34" i="12"/>
  <c r="M33" i="12" s="1"/>
  <c r="Q8" i="12"/>
  <c r="G8" i="12"/>
  <c r="M9" i="12"/>
  <c r="M8" i="12" s="1"/>
  <c r="K266" i="12"/>
  <c r="Q250" i="12"/>
  <c r="AF505" i="12"/>
  <c r="M449" i="12"/>
  <c r="Q430" i="12"/>
  <c r="G430" i="12"/>
  <c r="I74" i="1" s="1"/>
  <c r="M431" i="12"/>
  <c r="M430" i="12" s="1"/>
  <c r="M380" i="12"/>
  <c r="O346" i="12"/>
  <c r="M325" i="12"/>
  <c r="V293" i="12"/>
  <c r="M288" i="12"/>
  <c r="I250" i="12"/>
  <c r="O250" i="12"/>
  <c r="G250" i="12"/>
  <c r="I64" i="1" s="1"/>
  <c r="G222" i="12"/>
  <c r="I63" i="1" s="1"/>
  <c r="M229" i="12"/>
  <c r="M222" i="12" s="1"/>
  <c r="G202" i="12"/>
  <c r="I62" i="1" s="1"/>
  <c r="M203" i="12"/>
  <c r="M202" i="12" s="1"/>
  <c r="O164" i="12"/>
  <c r="V140" i="12"/>
  <c r="K140" i="12"/>
  <c r="G140" i="12"/>
  <c r="I56" i="1" s="1"/>
  <c r="Q95" i="12"/>
  <c r="G95" i="12"/>
  <c r="I54" i="1" s="1"/>
  <c r="M96" i="12"/>
  <c r="M95" i="12" s="1"/>
  <c r="K43" i="12"/>
  <c r="O8" i="12"/>
  <c r="G397" i="12"/>
  <c r="I72" i="1" s="1"/>
  <c r="G164" i="12"/>
  <c r="I59" i="1" s="1"/>
  <c r="J28" i="1"/>
  <c r="J26" i="1"/>
  <c r="G38" i="1"/>
  <c r="F38" i="1"/>
  <c r="H32" i="1"/>
  <c r="J23" i="1"/>
  <c r="J24" i="1"/>
  <c r="J25" i="1"/>
  <c r="J27" i="1"/>
  <c r="E24" i="1"/>
  <c r="E26" i="1"/>
  <c r="G505" i="12" l="1"/>
  <c r="I49" i="1"/>
  <c r="G41" i="1"/>
  <c r="H41" i="1" s="1"/>
  <c r="I41" i="1" s="1"/>
  <c r="G40" i="1"/>
  <c r="H40" i="1" s="1"/>
  <c r="I40" i="1" s="1"/>
  <c r="G39" i="1"/>
  <c r="H39" i="1"/>
  <c r="H42" i="1" s="1"/>
  <c r="F42" i="1"/>
  <c r="I17" i="1"/>
  <c r="G23" i="1" l="1"/>
  <c r="A23" i="1" s="1"/>
  <c r="A24" i="1" s="1"/>
  <c r="G24" i="1" s="1"/>
  <c r="G42" i="1"/>
  <c r="G25" i="1" s="1"/>
  <c r="A25" i="1" s="1"/>
  <c r="A26" i="1" s="1"/>
  <c r="G26" i="1" s="1"/>
  <c r="I39" i="1"/>
  <c r="I42" i="1" s="1"/>
  <c r="I16" i="1"/>
  <c r="I21" i="1" s="1"/>
  <c r="I81" i="1"/>
  <c r="J80" i="1" l="1"/>
  <c r="J57" i="1"/>
  <c r="J49" i="1"/>
  <c r="J60" i="1"/>
  <c r="J70" i="1"/>
  <c r="J59" i="1"/>
  <c r="J53" i="1"/>
  <c r="J62" i="1"/>
  <c r="J72" i="1"/>
  <c r="J61" i="1"/>
  <c r="J55" i="1"/>
  <c r="J64" i="1"/>
  <c r="J74" i="1"/>
  <c r="J76" i="1"/>
  <c r="J63" i="1"/>
  <c r="J50" i="1"/>
  <c r="J69" i="1"/>
  <c r="J65" i="1"/>
  <c r="J52" i="1"/>
  <c r="J77" i="1"/>
  <c r="J78" i="1"/>
  <c r="J67" i="1"/>
  <c r="J73" i="1"/>
  <c r="J54" i="1"/>
  <c r="J75" i="1"/>
  <c r="J71" i="1"/>
  <c r="J56" i="1"/>
  <c r="J66" i="1"/>
  <c r="J51" i="1"/>
  <c r="J79" i="1"/>
  <c r="J58" i="1"/>
  <c r="J68" i="1"/>
  <c r="J41" i="1"/>
  <c r="J39" i="1"/>
  <c r="J42" i="1" s="1"/>
  <c r="J40" i="1"/>
  <c r="A27" i="1"/>
  <c r="A29" i="1" s="1"/>
  <c r="G29" i="1" s="1"/>
  <c r="G27" i="1" s="1"/>
  <c r="G28" i="1"/>
  <c r="J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<sst xmlns="http://schemas.openxmlformats.org/spreadsheetml/2006/main" count="1960" uniqueCount="654">
  <si>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</si>
  <si>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</si>
  <si>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</si>
  <si>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</si>
  <si>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</si>
  <si>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</si>
  <si>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</si>
  <si>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</si>
  <si>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</si>
  <si>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</si>
  <si>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</si>
  <si>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</si>
  <si>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</si>
  <si>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</si>
  <si>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</si>
  <si>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</si>
  <si>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</si>
  <si>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</si>
  <si>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</si>
  <si>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</si>
  <si>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</si>
  <si>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</si>
  <si>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</si>
  <si>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</si>
  <si>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</si>
  <si>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</si>
  <si>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</si>
  <si>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</si>
  <si>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</si>
  <si>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</si>
  <si>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</si>
  <si>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</si>
  <si>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</si>
  <si>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</si>
  <si>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</si>
  <si>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</si>
  <si>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</si>
  <si>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</si>
  <si>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</si>
  <si>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</si>
  <si>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</si>
  <si>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</si>
  <si>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012019</t>
  </si>
  <si>
    <t>Kontrolní rozpočet</t>
  </si>
  <si>
    <t>SO</t>
  </si>
  <si>
    <t>Stav.úpravy ,přístavba</t>
  </si>
  <si>
    <t>Objekt:</t>
  </si>
  <si>
    <t>Rozpočet:</t>
  </si>
  <si>
    <t xml:space="preserve"> Milan Holý</t>
  </si>
  <si>
    <t xml:space="preserve"> </t>
  </si>
  <si>
    <t>0324</t>
  </si>
  <si>
    <t xml:space="preserve">STAVEB.ÚPRAVY, PŘÍSTAVBA OÚ HLAVATCE  parc.č.19/1 </t>
  </si>
  <si>
    <t>Obec Hlavatce</t>
  </si>
  <si>
    <t>53</t>
  </si>
  <si>
    <t>Hlavatce</t>
  </si>
  <si>
    <t>39173</t>
  </si>
  <si>
    <t>00252263</t>
  </si>
  <si>
    <t>CZ00252263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</si>
  <si>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</si>
  <si>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</si>
  <si>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</si>
  <si>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</si>
  <si>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</si>
  <si>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</si>
  <si>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</si>
  <si>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</si>
  <si>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</si>
  <si>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</si>
  <si>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</si>
  <si>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</si>
  <si>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</si>
  <si>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</si>
  <si>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</si>
  <si>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</si>
  <si>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</si>
  <si>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</si>
  <si>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</si>
  <si>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</si>
  <si>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</si>
  <si>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</si>
  <si>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</si>
  <si>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</si>
  <si>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</si>
  <si>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</si>
  <si>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</si>
  <si>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98</t>
  </si>
  <si>
    <t>Demolice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</si>
  <si>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</si>
  <si>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</si>
  <si>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</si>
  <si>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</si>
  <si>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</si>
  <si>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</si>
  <si>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</si>
  <si>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</si>
  <si>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</si>
  <si>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</si>
  <si>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</si>
  <si>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</si>
  <si>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730</t>
  </si>
  <si>
    <t>Ústřední vytápění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</si>
  <si>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</si>
  <si>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</si>
  <si>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</si>
  <si>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</si>
  <si>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</si>
  <si>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</si>
  <si>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</si>
  <si>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</si>
  <si>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</si>
  <si>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</si>
  <si>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</si>
  <si>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</si>
  <si>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</si>
  <si>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</si>
  <si>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</si>
  <si>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</si>
  <si>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</si>
  <si>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</si>
  <si>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</si>
  <si>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</si>
  <si>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</si>
  <si>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</si>
  <si>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</si>
  <si>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</si>
  <si>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</si>
  <si>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</si>
  <si>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</si>
  <si>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</si>
  <si>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</si>
  <si>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</si>
  <si>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</si>
  <si>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</si>
  <si>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</si>
  <si>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</si>
  <si>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</si>
  <si>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</si>
  <si>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</si>
  <si>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</si>
  <si>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</si>
  <si>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</si>
  <si>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</si>
  <si>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</si>
  <si>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</si>
  <si>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</si>
  <si>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</si>
  <si>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</si>
  <si>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</si>
  <si>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</si>
  <si>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</si>
  <si>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</si>
  <si>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</si>
  <si>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132201110</t>
  </si>
  <si>
    <t>Hloubení rýh š.do 60 cm v hor.3 do 50 m3, STROJNĚ</t>
  </si>
  <si>
    <t>m3</t>
  </si>
  <si>
    <t>RTS 19/ I</t>
  </si>
  <si>
    <t>POL1_</t>
  </si>
  <si>
    <t>13,447*0,56*1,35</t>
  </si>
  <si>
    <t>VV</t>
  </si>
  <si>
    <t>1,3*0,56*1,35</t>
  </si>
  <si>
    <t>132201119</t>
  </si>
  <si>
    <t>Přípl.za lepivost,hloubení rýh 60 cm,hor.3,STROJNĚ</t>
  </si>
  <si>
    <t>139601102</t>
  </si>
  <si>
    <t>Ruční výkop jam, rýh a šachet v hornině tř. 3</t>
  </si>
  <si>
    <t>13,447*0,3*0,5</t>
  </si>
  <si>
    <t>2,35*0,3*0,5</t>
  </si>
  <si>
    <t>162601102</t>
  </si>
  <si>
    <t>Vodorovné přemístění výkopku z hor.1-4 do 5000 m</t>
  </si>
  <si>
    <t>0,55</t>
  </si>
  <si>
    <t>166101101</t>
  </si>
  <si>
    <t>Přehození výkopku z hor.1-4</t>
  </si>
  <si>
    <t>8,8*1,4*0,15</t>
  </si>
  <si>
    <t>171101131</t>
  </si>
  <si>
    <t>Uložení sypaniny z hor.soudržných a nesoudržných</t>
  </si>
  <si>
    <t>přístavba : 8,8*1,4*0,15</t>
  </si>
  <si>
    <t/>
  </si>
  <si>
    <t xml:space="preserve">stáv.část : </t>
  </si>
  <si>
    <t>(9,45+25,7+5,97+1,3+2,59+3,67+57,04)*0,1</t>
  </si>
  <si>
    <t>171201201</t>
  </si>
  <si>
    <t>Uložení sypaniny na skl.-sypanina na výšku přes 2m, skládka investora</t>
  </si>
  <si>
    <t>274313311</t>
  </si>
  <si>
    <t xml:space="preserve">Beton základových pasů prostý C 8/10 </t>
  </si>
  <si>
    <t>13,447*0,56*1,25</t>
  </si>
  <si>
    <t>1,3*0,56*1,25</t>
  </si>
  <si>
    <t>311112030</t>
  </si>
  <si>
    <t>Uložení tvárnic ztraceného bednění, tl. 30 cm, zalití tvárnic betonem C 20/25</t>
  </si>
  <si>
    <t>m2</t>
  </si>
  <si>
    <t>13,447*0,5</t>
  </si>
  <si>
    <t>1,3*0,5</t>
  </si>
  <si>
    <t>217296T10</t>
  </si>
  <si>
    <t>Izolace perimetr. deskami tl. 6 cm, stěrka, síť</t>
  </si>
  <si>
    <t>Vlastní</t>
  </si>
  <si>
    <t>Vlastní CÚ</t>
  </si>
  <si>
    <t>13,447*0,8</t>
  </si>
  <si>
    <t>2,35*0,8</t>
  </si>
  <si>
    <t>310239211</t>
  </si>
  <si>
    <t>Zazdívka otvorů plochy do 4 m2 cihlami na MVC</t>
  </si>
  <si>
    <t>0,715*0,44*2,2</t>
  </si>
  <si>
    <t>311238244</t>
  </si>
  <si>
    <t>Zdivo POROTHERM 44 Profi  P10,  tl. 440 mm</t>
  </si>
  <si>
    <t>13,51*2,15</t>
  </si>
  <si>
    <t>2,01*2,7</t>
  </si>
  <si>
    <t>-1*1,6*3</t>
  </si>
  <si>
    <t>-0,6*1,11*2</t>
  </si>
  <si>
    <t>317168111</t>
  </si>
  <si>
    <t>Překlad POROTHERM plochý 115x71x1000 mm</t>
  </si>
  <si>
    <t>kus</t>
  </si>
  <si>
    <t>317168130</t>
  </si>
  <si>
    <t>Překlad POROTHERM 7 vysoký 70x238x1000 mm</t>
  </si>
  <si>
    <t>5+5</t>
  </si>
  <si>
    <t>317168131</t>
  </si>
  <si>
    <t>Překlad POROTHERM 7 vysoký 70x238x1250 mm</t>
  </si>
  <si>
    <t>5+5+5</t>
  </si>
  <si>
    <t>317168132</t>
  </si>
  <si>
    <t>Překlad POROTHERM 7 vysoký 70x238x1500 mm</t>
  </si>
  <si>
    <t>5+8</t>
  </si>
  <si>
    <t>317998112</t>
  </si>
  <si>
    <t>Izolace mezi překlady polystyren tl. 70 mm</t>
  </si>
  <si>
    <t>m</t>
  </si>
  <si>
    <t>1,25*3</t>
  </si>
  <si>
    <t>1*2</t>
  </si>
  <si>
    <t>1,5*2</t>
  </si>
  <si>
    <t>13,51+2,45</t>
  </si>
  <si>
    <t>342248112</t>
  </si>
  <si>
    <t>Příčky POROTHERM 11,5 P+D na MVC 5, tl. 115 mm</t>
  </si>
  <si>
    <t>2,01*2,4*4</t>
  </si>
  <si>
    <t>-0,8*2</t>
  </si>
  <si>
    <t>-0,7*2*2</t>
  </si>
  <si>
    <t>342248172</t>
  </si>
  <si>
    <t>Příčky POROTHERM 11,5 AKU Profi DRYFIX, tl. 115 mm</t>
  </si>
  <si>
    <t>5,3*2,2</t>
  </si>
  <si>
    <t>342948111</t>
  </si>
  <si>
    <t>Ukotvení příček k cihel.konstr. kotvami na hmožd.</t>
  </si>
  <si>
    <t>2,2*10</t>
  </si>
  <si>
    <t>413231211</t>
  </si>
  <si>
    <t>Zazdívka zhlaví stropních trámů průřezu do 200 cm2</t>
  </si>
  <si>
    <t>14</t>
  </si>
  <si>
    <t>342264051</t>
  </si>
  <si>
    <t>Podhled sádrokartonový na zavěšenou ocel. konstr., desky standard tl. 12,5 mm, bez izolace</t>
  </si>
  <si>
    <t>26,92+29,74+9,45+25,7+5,97+1,2+1,3</t>
  </si>
  <si>
    <t>Podhled sádrokartonový na zavěšenou ocel. konstr., desky protipožární tl. 12,5 mm, bez izolace</t>
  </si>
  <si>
    <t>přístavba : 10,36+2,62+4,27+2,21+2,58+1,3</t>
  </si>
  <si>
    <t>417388132</t>
  </si>
  <si>
    <t>Věnec vnější pro PTH zeď tl. 440, tl.stropu 210 mm vč.věncovky</t>
  </si>
  <si>
    <t>2,45+13,51</t>
  </si>
  <si>
    <t>612421637</t>
  </si>
  <si>
    <t>Omítka vnitřní zdiva, MVC, štuková</t>
  </si>
  <si>
    <t>(5,2+5,2+2+2+1+1+2+2+2,125+2,125+2+2+1,1+1,1+2+2+1,1+1,1+2+2)*3,2</t>
  </si>
  <si>
    <t>1,67*3,2</t>
  </si>
  <si>
    <t>(0,55+0,55+0,715)*3,2</t>
  </si>
  <si>
    <t>5,3*3,2*2</t>
  </si>
  <si>
    <t>612421331</t>
  </si>
  <si>
    <t>Oprava vápen.omítek stěn do 30 % pl. - štukových, s použitím suché maltové směsi</t>
  </si>
  <si>
    <t>(5,08+5,08+5,3+5,775+5,775+5,15+5,855+5,855+0,9+0,9+5,01+5,01+5,13+5,13)*3,1</t>
  </si>
  <si>
    <t>(3+3+2+2+8+4+2+2+1,7+1,7+2)*3,1</t>
  </si>
  <si>
    <t>612425931</t>
  </si>
  <si>
    <t>Omítka vápenná vnitřního ostění - štuková, s použitím suché maltové směsi</t>
  </si>
  <si>
    <t>(2,1+2,1+1)*0,9</t>
  </si>
  <si>
    <t>(2,1+2,1+0,9)*0,7</t>
  </si>
  <si>
    <t>622421144</t>
  </si>
  <si>
    <t>Omítka vnější stěn, MVC, štuková, složitost 3</t>
  </si>
  <si>
    <t>13,4*3,7</t>
  </si>
  <si>
    <t>2,45*4</t>
  </si>
  <si>
    <t>622422331</t>
  </si>
  <si>
    <t>Oprava vnějších omítek vápen. drásan. II. do 30 %</t>
  </si>
  <si>
    <t>(6,4+9,13+19,675+6,68)*5,2</t>
  </si>
  <si>
    <t>13,51*1</t>
  </si>
  <si>
    <t>622432112</t>
  </si>
  <si>
    <t>Omítka stěn weber-pas marmolit střednězrnná, SOKL</t>
  </si>
  <si>
    <t>13,447*0,4</t>
  </si>
  <si>
    <t>2,35*0,4</t>
  </si>
  <si>
    <t>622471115</t>
  </si>
  <si>
    <t>Úprava stěn aktivovaným štukem</t>
  </si>
  <si>
    <t>622471318</t>
  </si>
  <si>
    <t>Nátěr nebo nástřik stěn vnějších, složitost 3 - 4</t>
  </si>
  <si>
    <t>622904115</t>
  </si>
  <si>
    <t>Očištění fasád tlakovou vodou složitost 3 - 5</t>
  </si>
  <si>
    <t>13,5*1</t>
  </si>
  <si>
    <t>631312611</t>
  </si>
  <si>
    <t>Mazanina betonová tl. 5 - 8 cm C 16/20</t>
  </si>
  <si>
    <t>(26,92+29,74+9,45+25,7+5,97+1,2+1,3)*0,06</t>
  </si>
  <si>
    <t xml:space="preserve">přístavba : </t>
  </si>
  <si>
    <t>(10,36+2,62+4,27+2,21+2,58)*0,06</t>
  </si>
  <si>
    <t>631313611</t>
  </si>
  <si>
    <t>Mazanina betonová tl. 8 - 12 cm C 16/20, podkladní beton</t>
  </si>
  <si>
    <t>přístavba : 13,447*2,35*0,1</t>
  </si>
  <si>
    <t>(9,45+25,7+5,97+1,3+2,59+3,67+57,04)*0,12</t>
  </si>
  <si>
    <t>631319173</t>
  </si>
  <si>
    <t>Příplatek za stržení povrchu mazaniny tl. 12 cm</t>
  </si>
  <si>
    <t>13,447*2,35*0,1</t>
  </si>
  <si>
    <t>631361921</t>
  </si>
  <si>
    <t>Výztuž mazanin svařovanou sítí</t>
  </si>
  <si>
    <t>t</t>
  </si>
  <si>
    <t>13,447*2,35*0,00444</t>
  </si>
  <si>
    <t>(9,45+25,7+5,97+1,3+2,59+3,67+57,04)*0,0044</t>
  </si>
  <si>
    <t>631571004</t>
  </si>
  <si>
    <t>Násyp ze štěrkopísku 0 - 32, tř. I</t>
  </si>
  <si>
    <t>(9,45+25,7+5,97+1,3+2,59+3,67+57,04)*0,15</t>
  </si>
  <si>
    <t>642942111</t>
  </si>
  <si>
    <t>Osazení zárubní dveřních ocelových, pl. do 2,5 m2, včetně dodávky zárubně  70 x 197 x 11 cm</t>
  </si>
  <si>
    <t>Osazení zárubní dveřních ocelových, pl. do 2,5 m2, včetně dodávky zárubně  80 x 197 x 11 cm</t>
  </si>
  <si>
    <t>648991113</t>
  </si>
  <si>
    <t>Osazení parapet.desek plast. a lamin. š.nad 20cm, včetně dodávky plastové parapetní desky š. 400 mm</t>
  </si>
  <si>
    <t>0,6*2</t>
  </si>
  <si>
    <t>1*3</t>
  </si>
  <si>
    <t>640001</t>
  </si>
  <si>
    <t xml:space="preserve">Montáž a dodávka plastového okna 1000x1610 mm </t>
  </si>
  <si>
    <t xml:space="preserve">ks    </t>
  </si>
  <si>
    <t>Indiv</t>
  </si>
  <si>
    <t>640002</t>
  </si>
  <si>
    <t xml:space="preserve">Montáž a dodávka plastového okna 600x1110 </t>
  </si>
  <si>
    <t>941941031</t>
  </si>
  <si>
    <t>Montáž lešení leh.řad.s podlahami,š.do 1 m, H 10 m</t>
  </si>
  <si>
    <t>(11,13+21,675+11,13+21,675)*5,2</t>
  </si>
  <si>
    <t>941941191</t>
  </si>
  <si>
    <t>Příplatek za každý měsíc použití lešení k pol.1031</t>
  </si>
  <si>
    <t>(11,13+21,675+11,13+21,675)*5,2*2</t>
  </si>
  <si>
    <t>941941831</t>
  </si>
  <si>
    <t>Demontáž lešení leh.řad.s podlahami,š.1 m, H 10 m</t>
  </si>
  <si>
    <t>941955002</t>
  </si>
  <si>
    <t>Lešení lehké pomocné, výška podlahy do 1,9 m</t>
  </si>
  <si>
    <t>9,45+25,7+5,97+1,2+1,3+2,58+2,21+4,27+2,62+10,36+26,92+29,74</t>
  </si>
  <si>
    <t>952901111</t>
  </si>
  <si>
    <t>Vyčištění budov o výšce podlaží do 4 m</t>
  </si>
  <si>
    <t>9,13*19,675</t>
  </si>
  <si>
    <t>962032231</t>
  </si>
  <si>
    <t>Bourání zdiva z cihel pálených na MVC</t>
  </si>
  <si>
    <t>1,67*2,7*0,2</t>
  </si>
  <si>
    <t>965042141</t>
  </si>
  <si>
    <t>Bourání mazanin betonových tl. 10 cm, nad 4 m2</t>
  </si>
  <si>
    <t>(9,45+25,7+5,97+1,3+2,59+3,67+57,04)*0,08</t>
  </si>
  <si>
    <t>965081713</t>
  </si>
  <si>
    <t>Bourání dlažeb keramických tl.10 mm, nad 1 m2</t>
  </si>
  <si>
    <t>9,45+25,7+5,97+1,3+2,59+3,67</t>
  </si>
  <si>
    <t>965081702</t>
  </si>
  <si>
    <t xml:space="preserve">Bourání soklíků z dlažeb keramických </t>
  </si>
  <si>
    <t>5,13+5,13+5,01+5,01</t>
  </si>
  <si>
    <t>1,99+1,99+3+3</t>
  </si>
  <si>
    <t>965082933</t>
  </si>
  <si>
    <t>Odstranění násypu tl. do 20 cm, plocha nad 2 m2</t>
  </si>
  <si>
    <t>968061125</t>
  </si>
  <si>
    <t>Vyvěšení dřevěných dveřních křídel pl. do 2 m2</t>
  </si>
  <si>
    <t>5</t>
  </si>
  <si>
    <t>971033331</t>
  </si>
  <si>
    <t>Vybourání otv. zeď cihel. pl.0,09 m2, tl.15cm, MVC, pro uložení trámků krovu</t>
  </si>
  <si>
    <t>971035661</t>
  </si>
  <si>
    <t>Vybourání otv. zeď cihel. pl. 4 m2, tl. 60 cm, MC</t>
  </si>
  <si>
    <t>0,9*2,1*0,5</t>
  </si>
  <si>
    <t>971035681</t>
  </si>
  <si>
    <t>Vybourání otv. zeď cihel. pl. 4 m2, tl. 90 cm, MC</t>
  </si>
  <si>
    <t>1*2,1*0,66</t>
  </si>
  <si>
    <t>974031666</t>
  </si>
  <si>
    <t>Vysekání rýh zeď cihelná vtah. nosníků 15 x 25 cm</t>
  </si>
  <si>
    <t>1,5*8</t>
  </si>
  <si>
    <t>1,5*5</t>
  </si>
  <si>
    <t>978013141</t>
  </si>
  <si>
    <t>Otlučení omítek vnitřních stěn v rozsahu do 30 %</t>
  </si>
  <si>
    <t>978015291</t>
  </si>
  <si>
    <t>Otlučení omítek vnějších MVC v složit.1-4 do 100 %</t>
  </si>
  <si>
    <t xml:space="preserve">část přístavby : </t>
  </si>
  <si>
    <t>11,34*3,1</t>
  </si>
  <si>
    <t>978036141</t>
  </si>
  <si>
    <t>Otlučení omítek břízolitových v rozsahu 30 %</t>
  </si>
  <si>
    <t>981011311</t>
  </si>
  <si>
    <t>Demolice budov, zdivo, podil konstr. do 10 %, MVC</t>
  </si>
  <si>
    <t>1,4*2,75*3</t>
  </si>
  <si>
    <t>998011001</t>
  </si>
  <si>
    <t>Přesun hmot pro budovy zděné výšky do 6 m</t>
  </si>
  <si>
    <t>POL7_</t>
  </si>
  <si>
    <t>711111001</t>
  </si>
  <si>
    <t>Izolace proti vlhkosti vodor. nátěr ALP za studena, 1x nátěr - včetně dodávky penetračního laku ALP</t>
  </si>
  <si>
    <t>11,2*5,3</t>
  </si>
  <si>
    <t>9,45+25,7+5,97+1,2+1,5+1,3+1,3</t>
  </si>
  <si>
    <t>přístavba : 13,51*2,45</t>
  </si>
  <si>
    <t>711141559</t>
  </si>
  <si>
    <t>Izolace proti vlhk. vodorovná pásy přitavením, 1 vrstva - včetně dodávky Sklobit G</t>
  </si>
  <si>
    <t>711140101</t>
  </si>
  <si>
    <t>Odstr.izolace proti vlhk.vodor. pásy přitav.,1vrst</t>
  </si>
  <si>
    <t>(9,45+25,7+5,97+1,3+2,59+3,67+57,04)</t>
  </si>
  <si>
    <t>711823121</t>
  </si>
  <si>
    <t xml:space="preserve">Montáž nopové fólie svisle, včetně dodávky fólie  </t>
  </si>
  <si>
    <t>998711201</t>
  </si>
  <si>
    <t>Přesun hmot pro izolace proti vodě, výšky do 6 m</t>
  </si>
  <si>
    <t>713111121</t>
  </si>
  <si>
    <t>Izolace tepelné stropů rovných spodem, drátem, 2 vrstvy - materiál ve specifikaci</t>
  </si>
  <si>
    <t>stáv.část : 26,92+29,74+9,45+25,7+5,97+1,2+1,3</t>
  </si>
  <si>
    <t>713111221</t>
  </si>
  <si>
    <t>Montáž parozábrany, zavěšené podhl., přelep. spojů, vč.folie</t>
  </si>
  <si>
    <t>713121111</t>
  </si>
  <si>
    <t>Izolace tepelná podlah na sucho, jednovrstvá, materiál ve specifikaci</t>
  </si>
  <si>
    <t>10,36+2,62+4,27+2,21+2,58+1,3</t>
  </si>
  <si>
    <t>713121118</t>
  </si>
  <si>
    <t xml:space="preserve">Montáž dilatačního pásku podél stěn, včetně dodávky </t>
  </si>
  <si>
    <t>5,08+5,08+5,3+5,3</t>
  </si>
  <si>
    <t>5,775+5,775+5,15+5,15</t>
  </si>
  <si>
    <t>5,855+5,855+1,45+1,45</t>
  </si>
  <si>
    <t>5,01+5,01+5,13+5,13</t>
  </si>
  <si>
    <t>3+3+2+2</t>
  </si>
  <si>
    <t>2,7+2,7+2,01+2,01</t>
  </si>
  <si>
    <t>1,1+1,1+2+2</t>
  </si>
  <si>
    <t>2,125+2,125+2+2</t>
  </si>
  <si>
    <t>1+1+2+2</t>
  </si>
  <si>
    <t>5,155+5,155+2+2</t>
  </si>
  <si>
    <t>28375705</t>
  </si>
  <si>
    <t>Deska izolační stabilizov. EPS 150  1000 x 500 mm</t>
  </si>
  <si>
    <t>SPCM</t>
  </si>
  <si>
    <t>POL3_</t>
  </si>
  <si>
    <t>(10,36+2,62+4,27+2,21+2,58+1,3)*0,1*1,02</t>
  </si>
  <si>
    <t>63140104</t>
  </si>
  <si>
    <t>Deska minerální vlákn   tl. 100 mm</t>
  </si>
  <si>
    <t>stáv.část : (26,92+29,74+9,45+25,7+5,97+1,2+1,3)*1,02</t>
  </si>
  <si>
    <t>63140106</t>
  </si>
  <si>
    <t>Deska minerální vlákno -    tl. 140 mm</t>
  </si>
  <si>
    <t>přístavba : (10,36+2,62+4,27+2,21+2,58+1,3)*2*1,02</t>
  </si>
  <si>
    <t>998713101</t>
  </si>
  <si>
    <t>Přesun hmot pro izolace tepelné, výšky do 6 m</t>
  </si>
  <si>
    <t>721176103</t>
  </si>
  <si>
    <t>Potrubí HT připojovací D 50 x 1,8 mm</t>
  </si>
  <si>
    <t>12</t>
  </si>
  <si>
    <t>721176115</t>
  </si>
  <si>
    <t>Potrubí HT odpadní svislé D 110 x 2,7 mm</t>
  </si>
  <si>
    <t>6,5*2</t>
  </si>
  <si>
    <t>721176222</t>
  </si>
  <si>
    <t>Potrubí KG svodné (ležaté) v zemi D 110 x 3,2 mm</t>
  </si>
  <si>
    <t>11</t>
  </si>
  <si>
    <t>721273150</t>
  </si>
  <si>
    <t>Hlavice ventilační přivětrávací HL900</t>
  </si>
  <si>
    <t>721290111</t>
  </si>
  <si>
    <t>Zkouška těsnosti kanalizace vodou DN 125</t>
  </si>
  <si>
    <t>28</t>
  </si>
  <si>
    <t>7219</t>
  </si>
  <si>
    <t>Zednické výpomoce vč.potřebného materiálu</t>
  </si>
  <si>
    <t xml:space="preserve">hod   </t>
  </si>
  <si>
    <t>72192</t>
  </si>
  <si>
    <t>Napojení na stáv.kanalizaci</t>
  </si>
  <si>
    <t>998721201</t>
  </si>
  <si>
    <t>Přesun hmot pro vnitřní kanalizaci, výšky do 6 m</t>
  </si>
  <si>
    <t>722172311</t>
  </si>
  <si>
    <t>Potrubí z PPR, studená, D 20x2,8 mm, vč.zed.výpom.</t>
  </si>
  <si>
    <t>18</t>
  </si>
  <si>
    <t>722172331</t>
  </si>
  <si>
    <t>Potrubí z PPR, teplá, D 20x3,4 mm, vč. zed. výpom.</t>
  </si>
  <si>
    <t>722220121</t>
  </si>
  <si>
    <t>Nástěnka K 247, pro baterii G 1/2</t>
  </si>
  <si>
    <t>pár</t>
  </si>
  <si>
    <t>722280106</t>
  </si>
  <si>
    <t>Tlaková zkouška vodovodního potrubí DN 32</t>
  </si>
  <si>
    <t>722290234</t>
  </si>
  <si>
    <t>Proplach a dezinfekce vodovod.potrubí DN 80</t>
  </si>
  <si>
    <t>998722201</t>
  </si>
  <si>
    <t>Přesun hmot pro vnitřní vodovod, výšky do 6 m</t>
  </si>
  <si>
    <t>725013138</t>
  </si>
  <si>
    <t xml:space="preserve">Klozet kombi ,nádrž s armat.odpad svislý,bílý, včetně sedátka v bílé barvě </t>
  </si>
  <si>
    <t>soubor</t>
  </si>
  <si>
    <t>725017122</t>
  </si>
  <si>
    <t>Umyvadlo na šrouby 55 x 42 cm, bílé</t>
  </si>
  <si>
    <t>725823111</t>
  </si>
  <si>
    <t>Baterie umyvadlová stoján. ruční, bez otvír.odpadu, standardní</t>
  </si>
  <si>
    <t>725823114</t>
  </si>
  <si>
    <t>Baterie dřezová stojánková ruční, bez otvír.odpadu, základní</t>
  </si>
  <si>
    <t>998725201</t>
  </si>
  <si>
    <t>Přesun hmot pro zařizovací předměty, výšky do 6 m</t>
  </si>
  <si>
    <t>Vytápění , viz.samostatný rozpočet</t>
  </si>
  <si>
    <t>celek</t>
  </si>
  <si>
    <t>7301</t>
  </si>
  <si>
    <t>953981304</t>
  </si>
  <si>
    <t>Chemické kotvy, cihly, hl. 125 mm, M16, malta POLY</t>
  </si>
  <si>
    <t>762332110</t>
  </si>
  <si>
    <t>Montáž vázaných krovů pravidelných do 120 cm2, včetně dodávky řeziva, hranoly 8/12 cm</t>
  </si>
  <si>
    <t>13,51+13,51</t>
  </si>
  <si>
    <t>2,7*14</t>
  </si>
  <si>
    <t>2,725*14</t>
  </si>
  <si>
    <t>762342204</t>
  </si>
  <si>
    <t>Montáž kontralatí přibitím, včetně dodávky řeziva, latě 4/6 cm</t>
  </si>
  <si>
    <t>13,51*2,725</t>
  </si>
  <si>
    <t>21,8*4,8*2</t>
  </si>
  <si>
    <t>8,6*9/2</t>
  </si>
  <si>
    <t>4*6*2</t>
  </si>
  <si>
    <t>762342202</t>
  </si>
  <si>
    <t>Montáž laťování střech, vzdálenost latí do 22 cm, včetně dodávky řeziva, latě 4/6 cm</t>
  </si>
  <si>
    <t>762342811</t>
  </si>
  <si>
    <t>Demontáž laťování střech, rozteč latí do 22 cm</t>
  </si>
  <si>
    <t>762395000</t>
  </si>
  <si>
    <t>Spojovací a ochranné prostředky pro střechy</t>
  </si>
  <si>
    <t>(13,51+13,51)*0,08*0,12</t>
  </si>
  <si>
    <t>2,7*14*0,08*0,12</t>
  </si>
  <si>
    <t>2,725*14*0,08*0,12</t>
  </si>
  <si>
    <t>762911111</t>
  </si>
  <si>
    <t>Impregnace řeziva máčením Bochemit QB</t>
  </si>
  <si>
    <t>(13,51+13,51)*0,4</t>
  </si>
  <si>
    <t>2,7*14*0,4</t>
  </si>
  <si>
    <t>2,725*14*0,4</t>
  </si>
  <si>
    <t>998762102</t>
  </si>
  <si>
    <t>Přesun hmot pro tesařské konstrukce, výšky do 12 m</t>
  </si>
  <si>
    <t>764819212</t>
  </si>
  <si>
    <t>Odpadní trouby kruhové z lak.Pz plechu, D 100 mm</t>
  </si>
  <si>
    <t>4,7*3</t>
  </si>
  <si>
    <t>764815212</t>
  </si>
  <si>
    <t>Žlab podokapní půlkruh.z lak.Pz plechu, rš 330 mm</t>
  </si>
  <si>
    <t>19,7+19,7+9,2+9,2</t>
  </si>
  <si>
    <t>8</t>
  </si>
  <si>
    <t>764815810</t>
  </si>
  <si>
    <t>Kotlík žlabový oválný z lak. Pz plechu, 330/100 mm</t>
  </si>
  <si>
    <t>764816115</t>
  </si>
  <si>
    <t>Oplechování parapetů, lakovaný Pz plech, rš 155 mm</t>
  </si>
  <si>
    <t>764311832</t>
  </si>
  <si>
    <t>Demont. krytiny, tabule 2 x 1 m, nad 25 m2, do 45°</t>
  </si>
  <si>
    <t>764352811</t>
  </si>
  <si>
    <t>Demontáž žlabů půlkruh. rovných, rš 330 mm, do 45°</t>
  </si>
  <si>
    <t>764359811</t>
  </si>
  <si>
    <t>Demontáž kotlíku kónického, sklon do 45°</t>
  </si>
  <si>
    <t>764454801</t>
  </si>
  <si>
    <t>Demontáž odpadních trub kruhových,D 75 a 100 mm</t>
  </si>
  <si>
    <t>998764201</t>
  </si>
  <si>
    <t>Přesun hmot pro klempířské konstr., výšky do 6 m</t>
  </si>
  <si>
    <t>764773201</t>
  </si>
  <si>
    <t xml:space="preserve">Falcované šablony </t>
  </si>
  <si>
    <t>764773221</t>
  </si>
  <si>
    <t>Okapová šablona</t>
  </si>
  <si>
    <t>13,51</t>
  </si>
  <si>
    <t>765313122</t>
  </si>
  <si>
    <t>Krytina pálená , střech ostatních</t>
  </si>
  <si>
    <t>765313131</t>
  </si>
  <si>
    <t>Hřeben z hřebenáčů na větrací pás s kartáči</t>
  </si>
  <si>
    <t>9,5</t>
  </si>
  <si>
    <t>765313141</t>
  </si>
  <si>
    <t>Nároží z hřebenáčů   na větrací pás s kartáči</t>
  </si>
  <si>
    <t>6*5</t>
  </si>
  <si>
    <t>765313171</t>
  </si>
  <si>
    <t>Vikýř univerzální 45 x 55 cm</t>
  </si>
  <si>
    <t>765313181</t>
  </si>
  <si>
    <t>Přiřezání a uchycení tašek drážkových</t>
  </si>
  <si>
    <t>6*2*5</t>
  </si>
  <si>
    <t>765313184</t>
  </si>
  <si>
    <t>Taška prostupová + nástavec odvětrání kanalizace</t>
  </si>
  <si>
    <t>765313185</t>
  </si>
  <si>
    <t>Taška prostupová + nástavec pro anténu</t>
  </si>
  <si>
    <t>765313186</t>
  </si>
  <si>
    <t xml:space="preserve">Mřížka ochranná větrací 100 cm univerzální, </t>
  </si>
  <si>
    <t>765313188</t>
  </si>
  <si>
    <t>Pás větrací okapní ochranný 500/10 cm</t>
  </si>
  <si>
    <t>765901112</t>
  </si>
  <si>
    <t xml:space="preserve">Fólie izolační podstřešní paropropustná </t>
  </si>
  <si>
    <t>998765201</t>
  </si>
  <si>
    <t>Přesun hmot pro krytiny tvrdé, výšky do 6 m</t>
  </si>
  <si>
    <t>766661112</t>
  </si>
  <si>
    <t>Montáž dveří do zárubně,otevíravých 1kř.do 0,8 m</t>
  </si>
  <si>
    <t>766670021</t>
  </si>
  <si>
    <t>Montáž kliky a štítku</t>
  </si>
  <si>
    <t>766812114</t>
  </si>
  <si>
    <t>Montáž kuchyňských linek dřevěných linek š.do 2,1m</t>
  </si>
  <si>
    <t>54914591</t>
  </si>
  <si>
    <t xml:space="preserve">Kliky se štítem dveř.  </t>
  </si>
  <si>
    <t>611617012</t>
  </si>
  <si>
    <t>Dveře vnitřní dýha KLASIK plné 1kř. 70x197 cm, dub, buk, mahagon, gabon</t>
  </si>
  <si>
    <t>611617013</t>
  </si>
  <si>
    <t>Dveře vnitřní dýha KLASIK plné 1kř. 80x197 cm, dub, buk, mahagon, gabon</t>
  </si>
  <si>
    <t>61581623.A</t>
  </si>
  <si>
    <t>Linka kuchyňská atypická 210 cm, vč.dřezu</t>
  </si>
  <si>
    <t>998766201</t>
  </si>
  <si>
    <t>Přesun hmot pro truhlářské konstr., výšky do 6 m</t>
  </si>
  <si>
    <t>771101210</t>
  </si>
  <si>
    <t>Penetrace podkladu pod dlažby</t>
  </si>
  <si>
    <t>9,45+25,7+5,97+1,2+1,3+2,58+2,21+4,27+2,62+10,36</t>
  </si>
  <si>
    <t>771475014</t>
  </si>
  <si>
    <t>Obklad soklíků keram.rovných, tmel,výška 10 cm</t>
  </si>
  <si>
    <t>5,13+5,13+5,3+5,3</t>
  </si>
  <si>
    <t>2+2+1+1</t>
  </si>
  <si>
    <t>5,156+5,156+2+2</t>
  </si>
  <si>
    <t>771575109</t>
  </si>
  <si>
    <t>Montáž podlah keram.,hladké, tmel, 30x30 cm</t>
  </si>
  <si>
    <t>597623085</t>
  </si>
  <si>
    <t>Keramická dlažba  vnitřní 300x 300</t>
  </si>
  <si>
    <t xml:space="preserve">m2    </t>
  </si>
  <si>
    <t xml:space="preserve">prořez : </t>
  </si>
  <si>
    <t>0,6566*8</t>
  </si>
  <si>
    <t>597623270</t>
  </si>
  <si>
    <t>Keramický sokl v. 80 mm</t>
  </si>
  <si>
    <t xml:space="preserve">m     </t>
  </si>
  <si>
    <t>998771101</t>
  </si>
  <si>
    <t>Přesun hmot pro podlahy z dlaždic, výšky do 6 m</t>
  </si>
  <si>
    <t>776101115</t>
  </si>
  <si>
    <t>Vyrovnání podkladů samonivelační hmotou</t>
  </si>
  <si>
    <t>26,92+29,74</t>
  </si>
  <si>
    <t>776401800</t>
  </si>
  <si>
    <t>Demontáž soklíků nebo lišt, pryžových nebo z PVC, odstranění a uložení na hromady</t>
  </si>
  <si>
    <t>5,3+5,3+7,4+7,4</t>
  </si>
  <si>
    <t>776421100</t>
  </si>
  <si>
    <t>Lepení podlahových soklíků z PVC a vinylu, včetně dodávky soklíku PVC</t>
  </si>
  <si>
    <t>5,3+5,3+5,1+5,1</t>
  </si>
  <si>
    <t>5,15+5,15+5,8+5,8</t>
  </si>
  <si>
    <t>776511820</t>
  </si>
  <si>
    <t>Odstranění PVC  lepených s podložkou</t>
  </si>
  <si>
    <t>57,04</t>
  </si>
  <si>
    <t>776521100</t>
  </si>
  <si>
    <t xml:space="preserve">Lepení povlak.podlah z pásů PVC na Chemopren, včetně podlahoviny  </t>
  </si>
  <si>
    <t>998776101</t>
  </si>
  <si>
    <t>Přesun hmot pro podlahy povlakové, výšky do 6 m</t>
  </si>
  <si>
    <t>781101210</t>
  </si>
  <si>
    <t>Penetrace podkladu pod obklady</t>
  </si>
  <si>
    <t>(2+2+1,1+1,1)*2,1</t>
  </si>
  <si>
    <t>(2,125+2,125+2+2)*2,1</t>
  </si>
  <si>
    <t>-0,7*2*3</t>
  </si>
  <si>
    <t>781475116</t>
  </si>
  <si>
    <t>Obklad vnitřní stěn keramický, do tmele, 30x30 cm</t>
  </si>
  <si>
    <t>5978139900</t>
  </si>
  <si>
    <t>Obklad keramický vnitřní</t>
  </si>
  <si>
    <t>0,3916*8</t>
  </si>
  <si>
    <t>998781101</t>
  </si>
  <si>
    <t>Přesun hmot pro obklady keramické, výšky do 6 m</t>
  </si>
  <si>
    <t>783222100</t>
  </si>
  <si>
    <t>Nátěr syntetický kovových konstrukcí dvojnásobný, ocel.zárubně</t>
  </si>
  <si>
    <t>4,7*0,25*2</t>
  </si>
  <si>
    <t>4,8*0,25*3</t>
  </si>
  <si>
    <t>783226100</t>
  </si>
  <si>
    <t>Nátěr syntetický kovových konstrukcí základní</t>
  </si>
  <si>
    <t>784402801</t>
  </si>
  <si>
    <t>Odstranění malby oškrábáním v místnosti H do 3,8 m</t>
  </si>
  <si>
    <t>784161101</t>
  </si>
  <si>
    <t>Penetrace podkladu nátěrem HET, A - Grund 1x</t>
  </si>
  <si>
    <t>784191101</t>
  </si>
  <si>
    <t>Penetrace podkladu univerzální Primalex 1x</t>
  </si>
  <si>
    <t>784165811</t>
  </si>
  <si>
    <t>Malba Hetline pro SDK, bílá, bez pen., 1 x</t>
  </si>
  <si>
    <t>784195112</t>
  </si>
  <si>
    <t>Malba Primalex Standard, bílá, bez penetrace, 2 x</t>
  </si>
  <si>
    <t>210</t>
  </si>
  <si>
    <t xml:space="preserve">Elektroinstalace </t>
  </si>
  <si>
    <t>2101</t>
  </si>
  <si>
    <t>979081111</t>
  </si>
  <si>
    <t>Odvoz suti a vybour. hmot na skládku do 1 km</t>
  </si>
  <si>
    <t>POL8_</t>
  </si>
  <si>
    <t>979081121</t>
  </si>
  <si>
    <t>Příplatek k odvozu za každý další 1 km</t>
  </si>
  <si>
    <t>979082111</t>
  </si>
  <si>
    <t>Vnitrostaveništní doprava suti do 10 m</t>
  </si>
  <si>
    <t>979990001</t>
  </si>
  <si>
    <t>Poplatek za skládku stavební suti</t>
  </si>
  <si>
    <t>005111020R</t>
  </si>
  <si>
    <t>Vytyčení stavby</t>
  </si>
  <si>
    <t>Soubor</t>
  </si>
  <si>
    <t>POL99_2</t>
  </si>
  <si>
    <t>005111021R</t>
  </si>
  <si>
    <t>Vytyčení inženýrských sítí</t>
  </si>
  <si>
    <t>POL99_8</t>
  </si>
  <si>
    <t>005121 R</t>
  </si>
  <si>
    <t>Zařízení staveniště</t>
  </si>
  <si>
    <t>005241020R</t>
  </si>
  <si>
    <t xml:space="preserve">Geodetické zaměření skutečného provedení  </t>
  </si>
  <si>
    <t>SUM</t>
  </si>
  <si>
    <t>Poznámky uchazeče k zadání</t>
  </si>
  <si>
    <t>POPUZIV</t>
  </si>
  <si>
    <t>END</t>
  </si>
  <si>
    <t>SOUPIS STAV.PRACÍ,DOD. A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</si>
</sst>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4" t="s">
        <v>39</v>
      </c>
    </row>
    <row r="2" spans="1:7" ht="57.75" customHeight="1" x14ac:dyDescent="0.25">
      <c r="A2" s="195" t="s">
        <v>40</v>
      </c>
      <c r="B2" s="195"/>
      <c r="C2" s="195"/>
      <c r="D2" s="195"/>
      <c r="E2" s="195"/>
      <c r="F2" s="195"/>
      <c r="G2" s="19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4"/>
  <sheetViews>
    <sheetView showGridLines="0" topLeftCell="B1" zoomScaleNormal="100" zoomScaleSheetLayoutView="75" workbookViewId="0">
      <selection activeCell="E4" sqref="E4:J4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3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0" t="s">
        <v>37</v>
      </c>
      <c r="B1" s="205" t="s">
        <v>653</v>
      </c>
      <c r="C1" s="206"/>
      <c r="D1" s="206"/>
      <c r="E1" s="206"/>
      <c r="F1" s="206"/>
      <c r="G1" s="206"/>
      <c r="H1" s="206"/>
      <c r="I1" s="206"/>
      <c r="J1" s="207"/>
    </row>
    <row r="2" spans="1:15" ht="36" customHeight="1" x14ac:dyDescent="0.25">
      <c r="A2" s="3"/>
      <c r="B2" s="78" t="s">
        <v>23</v>
      </c>
      <c r="C2" s="79"/>
      <c r="D2" s="80" t="s">
        <v>50</v>
      </c>
      <c r="E2" s="214" t="s">
        <v>51</v>
      </c>
      <c r="F2" s="215"/>
      <c r="G2" s="215"/>
      <c r="H2" s="215"/>
      <c r="I2" s="215"/>
      <c r="J2" s="216"/>
      <c r="O2" s="2"/>
    </row>
    <row r="3" spans="1:15" ht="27" customHeight="1" x14ac:dyDescent="0.25">
      <c r="A3" s="3"/>
      <c r="B3" s="81" t="s">
        <v>46</v>
      </c>
      <c r="C3" s="79"/>
      <c r="D3" s="82" t="s">
        <v>44</v>
      </c>
      <c r="E3" s="217" t="s">
        <v>45</v>
      </c>
      <c r="F3" s="218"/>
      <c r="G3" s="218"/>
      <c r="H3" s="218"/>
      <c r="I3" s="218"/>
      <c r="J3" s="219"/>
    </row>
    <row r="4" spans="1:15" ht="23.25" customHeight="1" x14ac:dyDescent="0.25">
      <c r="A4" s="76">
        <v>1913</v>
      </c>
      <c r="B4" s="83" t="s">
        <v>47</v>
      </c>
      <c r="C4" s="84"/>
      <c r="D4" s="85" t="s">
        <v>42</v>
      </c>
      <c r="E4" s="227" t="s">
        <v>49</v>
      </c>
      <c r="F4" s="228"/>
      <c r="G4" s="228"/>
      <c r="H4" s="228"/>
      <c r="I4" s="228"/>
      <c r="J4" s="229"/>
    </row>
    <row r="5" spans="1:15" ht="24" customHeight="1" x14ac:dyDescent="0.25">
      <c r="A5" s="3"/>
      <c r="B5" s="44" t="s">
        <v>22</v>
      </c>
      <c r="C5" s="4"/>
      <c r="D5" s="86" t="s">
        <v>52</v>
      </c>
      <c r="E5" s="24"/>
      <c r="F5" s="24"/>
      <c r="G5" s="24"/>
      <c r="H5" s="26" t="s">
        <v>41</v>
      </c>
      <c r="I5" s="86" t="s">
        <v>56</v>
      </c>
      <c r="J5" s="10"/>
    </row>
    <row r="6" spans="1:15" ht="15.75" customHeight="1" x14ac:dyDescent="0.25">
      <c r="A6" s="3"/>
      <c r="B6" s="38"/>
      <c r="C6" s="24"/>
      <c r="D6" s="86" t="s">
        <v>53</v>
      </c>
      <c r="E6" s="24"/>
      <c r="F6" s="24"/>
      <c r="G6" s="24"/>
      <c r="H6" s="26" t="s">
        <v>35</v>
      </c>
      <c r="I6" s="86" t="s">
        <v>57</v>
      </c>
      <c r="J6" s="10"/>
    </row>
    <row r="7" spans="1:15" ht="15.75" customHeight="1" x14ac:dyDescent="0.25">
      <c r="A7" s="3"/>
      <c r="B7" s="39"/>
      <c r="C7" s="25"/>
      <c r="D7" s="77" t="s">
        <v>55</v>
      </c>
      <c r="E7" s="87" t="s">
        <v>54</v>
      </c>
      <c r="F7" s="31"/>
      <c r="G7" s="31"/>
      <c r="H7" s="33"/>
      <c r="I7" s="31"/>
      <c r="J7" s="48"/>
    </row>
    <row r="8" spans="1:15" ht="24" hidden="1" customHeight="1" x14ac:dyDescent="0.25">
      <c r="A8" s="3"/>
      <c r="B8" s="44" t="s">
        <v>20</v>
      </c>
      <c r="C8" s="4"/>
      <c r="D8" s="32"/>
      <c r="E8" s="4"/>
      <c r="F8" s="4"/>
      <c r="G8" s="42"/>
      <c r="H8" s="26" t="s">
        <v>41</v>
      </c>
      <c r="I8" s="30"/>
      <c r="J8" s="10"/>
    </row>
    <row r="9" spans="1:15" ht="15.75" hidden="1" customHeight="1" x14ac:dyDescent="0.25">
      <c r="A9" s="3"/>
      <c r="B9" s="3"/>
      <c r="C9" s="4"/>
      <c r="D9" s="32"/>
      <c r="E9" s="4"/>
      <c r="F9" s="4"/>
      <c r="G9" s="42"/>
      <c r="H9" s="26" t="s">
        <v>35</v>
      </c>
      <c r="I9" s="30"/>
      <c r="J9" s="10"/>
    </row>
    <row r="10" spans="1:15" ht="15.75" hidden="1" customHeight="1" x14ac:dyDescent="0.25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5">
      <c r="A11" s="3"/>
      <c r="B11" s="44" t="s">
        <v>19</v>
      </c>
      <c r="C11" s="4"/>
      <c r="D11" s="221" t="s">
        <v>49</v>
      </c>
      <c r="E11" s="221"/>
      <c r="F11" s="221"/>
      <c r="G11" s="221"/>
      <c r="H11" s="26" t="s">
        <v>41</v>
      </c>
      <c r="I11" s="89"/>
      <c r="J11" s="10"/>
    </row>
    <row r="12" spans="1:15" ht="15.75" customHeight="1" x14ac:dyDescent="0.25">
      <c r="A12" s="3"/>
      <c r="B12" s="38"/>
      <c r="C12" s="24"/>
      <c r="D12" s="226"/>
      <c r="E12" s="226"/>
      <c r="F12" s="226"/>
      <c r="G12" s="226"/>
      <c r="H12" s="26" t="s">
        <v>35</v>
      </c>
      <c r="I12" s="89"/>
      <c r="J12" s="10"/>
    </row>
    <row r="13" spans="1:15" ht="15.75" customHeight="1" x14ac:dyDescent="0.25">
      <c r="A13" s="3"/>
      <c r="B13" s="39"/>
      <c r="C13" s="25"/>
      <c r="D13" s="88"/>
      <c r="E13" s="230"/>
      <c r="F13" s="231"/>
      <c r="G13" s="231"/>
      <c r="H13" s="27"/>
      <c r="I13" s="31"/>
      <c r="J13" s="48"/>
    </row>
    <row r="14" spans="1:15" ht="24" hidden="1" customHeight="1" x14ac:dyDescent="0.25">
      <c r="A14" s="3"/>
      <c r="B14" s="63" t="s">
        <v>21</v>
      </c>
      <c r="C14" s="64"/>
      <c r="D14" s="65" t="s">
        <v>48</v>
      </c>
      <c r="E14" s="66"/>
      <c r="F14" s="66"/>
      <c r="G14" s="66"/>
      <c r="H14" s="67"/>
      <c r="I14" s="66"/>
      <c r="J14" s="68"/>
    </row>
    <row r="15" spans="1:15" ht="32.25" customHeight="1" x14ac:dyDescent="0.25">
      <c r="A15" s="3"/>
      <c r="B15" s="49" t="s">
        <v>33</v>
      </c>
      <c r="C15" s="69"/>
      <c r="D15" s="50"/>
      <c r="E15" s="220"/>
      <c r="F15" s="220"/>
      <c r="G15" s="222"/>
      <c r="H15" s="222"/>
      <c r="I15" s="222" t="s">
        <v>30</v>
      </c>
      <c r="J15" s="223"/>
    </row>
    <row r="16" spans="1:15" ht="23.25" customHeight="1" x14ac:dyDescent="0.25">
      <c r="A16" s="141" t="s">
        <v>25</v>
      </c>
      <c r="B16" s="54" t="s">
        <v>25</v>
      </c>
      <c r="C16" s="55"/>
      <c r="D16" s="56"/>
      <c r="E16" s="211"/>
      <c r="F16" s="212"/>
      <c r="G16" s="211"/>
      <c r="H16" s="212"/>
      <c r="I16" s="211">
        <f>SUMIF(F49:F80,A16,I49:I80)+SUMIF(F49:F80,"PSU",I49:I80)</f>
        <v>0</v>
      </c>
      <c r="J16" s="213"/>
    </row>
    <row r="17" spans="1:10" ht="23.25" customHeight="1" x14ac:dyDescent="0.25">
      <c r="A17" s="141" t="s">
        <v>26</v>
      </c>
      <c r="B17" s="54" t="s">
        <v>26</v>
      </c>
      <c r="C17" s="55"/>
      <c r="D17" s="56"/>
      <c r="E17" s="211"/>
      <c r="F17" s="212"/>
      <c r="G17" s="211"/>
      <c r="H17" s="212"/>
      <c r="I17" s="211">
        <f>SUMIF(F49:F80,A17,I49:I80)</f>
        <v>0</v>
      </c>
      <c r="J17" s="213"/>
    </row>
    <row r="18" spans="1:10" ht="23.25" customHeight="1" x14ac:dyDescent="0.25">
      <c r="A18" s="141" t="s">
        <v>27</v>
      </c>
      <c r="B18" s="54" t="s">
        <v>27</v>
      </c>
      <c r="C18" s="55"/>
      <c r="D18" s="56"/>
      <c r="E18" s="211"/>
      <c r="F18" s="212"/>
      <c r="G18" s="211"/>
      <c r="H18" s="212"/>
      <c r="I18" s="211">
        <f>SUMIF(F49:F80,A18,I49:I80)</f>
        <v>0</v>
      </c>
      <c r="J18" s="213"/>
    </row>
    <row r="19" spans="1:10" ht="23.25" customHeight="1" x14ac:dyDescent="0.25">
      <c r="A19" s="141" t="s">
        <v>124</v>
      </c>
      <c r="B19" s="54" t="s">
        <v>28</v>
      </c>
      <c r="C19" s="55"/>
      <c r="D19" s="56"/>
      <c r="E19" s="211"/>
      <c r="F19" s="212"/>
      <c r="G19" s="211"/>
      <c r="H19" s="212"/>
      <c r="I19" s="211">
        <f>SUMIF(F49:F80,A19,I49:I80)</f>
        <v>0</v>
      </c>
      <c r="J19" s="213"/>
    </row>
    <row r="20" spans="1:10" ht="23.25" customHeight="1" x14ac:dyDescent="0.25">
      <c r="A20" s="141" t="s">
        <v>125</v>
      </c>
      <c r="B20" s="54" t="s">
        <v>29</v>
      </c>
      <c r="C20" s="55"/>
      <c r="D20" s="56"/>
      <c r="E20" s="211"/>
      <c r="F20" s="212"/>
      <c r="G20" s="211"/>
      <c r="H20" s="212"/>
      <c r="I20" s="211">
        <f>SUMIF(F49:F80,A20,I49:I80)</f>
        <v>0</v>
      </c>
      <c r="J20" s="213"/>
    </row>
    <row r="21" spans="1:10" ht="23.25" customHeight="1" x14ac:dyDescent="0.25">
      <c r="A21" s="3"/>
      <c r="B21" s="71" t="s">
        <v>30</v>
      </c>
      <c r="C21" s="72"/>
      <c r="D21" s="73"/>
      <c r="E21" s="224"/>
      <c r="F21" s="225"/>
      <c r="G21" s="224"/>
      <c r="H21" s="225"/>
      <c r="I21" s="224">
        <f>SUM(I16:J20)</f>
        <v>0</v>
      </c>
      <c r="J21" s="237"/>
    </row>
    <row r="22" spans="1:10" ht="33" customHeight="1" x14ac:dyDescent="0.25">
      <c r="A22" s="3"/>
      <c r="B22" s="62" t="s">
        <v>34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5">
      <c r="A23" s="3">
        <f>ZakladDPHSni*SazbaDPH1/100</f>
        <v>0</v>
      </c>
      <c r="B23" s="54" t="s">
        <v>12</v>
      </c>
      <c r="C23" s="55"/>
      <c r="D23" s="56"/>
      <c r="E23" s="57">
        <v>15</v>
      </c>
      <c r="F23" s="58" t="s">
        <v>0</v>
      </c>
      <c r="G23" s="235">
        <f>ZakladDPHSniVypocet</f>
        <v>0</v>
      </c>
      <c r="H23" s="236"/>
      <c r="I23" s="236"/>
      <c r="J23" s="59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4" t="s">
        <v>13</v>
      </c>
      <c r="C24" s="55"/>
      <c r="D24" s="56"/>
      <c r="E24" s="57">
        <f>SazbaDPH1</f>
        <v>15</v>
      </c>
      <c r="F24" s="58" t="s">
        <v>0</v>
      </c>
      <c r="G24" s="233">
        <f>IF(A24&gt;50, ROUNDUP(A23, 0), ROUNDDOWN(A23, 0))</f>
        <v>0</v>
      </c>
      <c r="H24" s="234"/>
      <c r="I24" s="234"/>
      <c r="J24" s="59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4" t="s">
        <v>14</v>
      </c>
      <c r="C25" s="55"/>
      <c r="D25" s="56"/>
      <c r="E25" s="57">
        <v>21</v>
      </c>
      <c r="F25" s="58" t="s">
        <v>0</v>
      </c>
      <c r="G25" s="235">
        <f>ZakladDPHZaklVypocet</f>
        <v>0</v>
      </c>
      <c r="H25" s="236"/>
      <c r="I25" s="236"/>
      <c r="J25" s="59" t="str">
        <f t="shared" si="0"/>
        <v>CZK</v>
      </c>
    </row>
    <row r="26" spans="1:10" ht="23.25" customHeight="1" x14ac:dyDescent="0.25">
      <c r="A26" s="3">
        <f>(A25-INT(A25))*100</f>
        <v>0</v>
      </c>
      <c r="B26" s="46" t="s">
        <v>15</v>
      </c>
      <c r="C26" s="21"/>
      <c r="D26" s="17"/>
      <c r="E26" s="40">
        <f>SazbaDPH2</f>
        <v>21</v>
      </c>
      <c r="F26" s="41" t="s">
        <v>0</v>
      </c>
      <c r="G26" s="208">
        <f>IF(A26&gt;50, ROUNDUP(A25, 0), ROUNDDOWN(A25, 0))</f>
        <v>0</v>
      </c>
      <c r="H26" s="209"/>
      <c r="I26" s="209"/>
      <c r="J26" s="53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5" t="s">
        <v>4</v>
      </c>
      <c r="C27" s="19"/>
      <c r="D27" s="22"/>
      <c r="E27" s="19"/>
      <c r="F27" s="20"/>
      <c r="G27" s="210">
        <f>CenaCelkem-(ZakladDPHSni+DPHSni+ZakladDPHZakl+DPHZakl)</f>
        <v>0</v>
      </c>
      <c r="H27" s="210"/>
      <c r="I27" s="210"/>
      <c r="J27" s="60" t="str">
        <f t="shared" si="0"/>
        <v>CZK</v>
      </c>
    </row>
    <row r="28" spans="1:10" ht="27.75" hidden="1" customHeight="1" thickBot="1" x14ac:dyDescent="0.3">
      <c r="A28" s="3"/>
      <c r="B28" s="118" t="s">
        <v>24</v>
      </c>
      <c r="C28" s="119"/>
      <c r="D28" s="119"/>
      <c r="E28" s="120"/>
      <c r="F28" s="121"/>
      <c r="G28" s="239">
        <f>ZakladDPHSniVypocet+ZakladDPHZaklVypocet</f>
        <v>0</v>
      </c>
      <c r="H28" s="239"/>
      <c r="I28" s="239"/>
      <c r="J28" s="122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18" t="s">
        <v>36</v>
      </c>
      <c r="C29" s="123"/>
      <c r="D29" s="123"/>
      <c r="E29" s="123"/>
      <c r="F29" s="123"/>
      <c r="G29" s="238">
        <f>IF(A29&gt;50, ROUNDUP(A27, 0), ROUNDDOWN(A27, 0))</f>
        <v>0</v>
      </c>
      <c r="H29" s="238"/>
      <c r="I29" s="238"/>
      <c r="J29" s="124" t="s">
        <v>60</v>
      </c>
    </row>
    <row r="30" spans="1:10" ht="12.75" customHeight="1" x14ac:dyDescent="0.25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5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43654</v>
      </c>
      <c r="I32" s="36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5">
      <c r="A34" s="28"/>
      <c r="B34" s="28"/>
      <c r="C34" s="29"/>
      <c r="D34" s="240" t="s">
        <v>49</v>
      </c>
      <c r="E34" s="241"/>
      <c r="F34" s="29"/>
      <c r="G34" s="240"/>
      <c r="H34" s="241"/>
      <c r="I34" s="241"/>
      <c r="J34" s="35"/>
    </row>
    <row r="35" spans="1:10" ht="12.75" customHeight="1" x14ac:dyDescent="0.25">
      <c r="A35" s="3"/>
      <c r="B35" s="3"/>
      <c r="C35" s="4"/>
      <c r="D35" s="232" t="s">
        <v>2</v>
      </c>
      <c r="E35" s="232"/>
      <c r="F35" s="4"/>
      <c r="G35" s="42"/>
      <c r="H35" s="12" t="s">
        <v>3</v>
      </c>
      <c r="I35" s="42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5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5">
      <c r="A38" s="94" t="s">
        <v>38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5">
      <c r="A39" s="94">
        <v>1</v>
      </c>
      <c r="B39" s="104" t="s">
        <v>58</v>
      </c>
      <c r="C39" s="198"/>
      <c r="D39" s="199"/>
      <c r="E39" s="199"/>
      <c r="F39" s="105">
        <f>'SO 012019 Pol'!AE505</f>
        <v>0</v>
      </c>
      <c r="G39" s="106">
        <f>'SO 012019 Pol'!AF505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5">
      <c r="A40" s="94">
        <v>2</v>
      </c>
      <c r="B40" s="109" t="s">
        <v>44</v>
      </c>
      <c r="C40" s="200" t="s">
        <v>45</v>
      </c>
      <c r="D40" s="201"/>
      <c r="E40" s="201"/>
      <c r="F40" s="110">
        <f>'SO 012019 Pol'!AE505</f>
        <v>0</v>
      </c>
      <c r="G40" s="111">
        <f>'SO 012019 Pol'!AF505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5">
      <c r="A41" s="94">
        <v>3</v>
      </c>
      <c r="B41" s="113" t="s">
        <v>42</v>
      </c>
      <c r="C41" s="198" t="s">
        <v>43</v>
      </c>
      <c r="D41" s="199"/>
      <c r="E41" s="199"/>
      <c r="F41" s="114">
        <f>'SO 012019 Pol'!AE505</f>
        <v>0</v>
      </c>
      <c r="G41" s="107">
        <f>'SO 012019 Pol'!AF505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5">
      <c r="A42" s="94"/>
      <c r="B42" s="202" t="s">
        <v>59</v>
      </c>
      <c r="C42" s="203"/>
      <c r="D42" s="203"/>
      <c r="E42" s="204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6" x14ac:dyDescent="0.3">
      <c r="B46" s="125" t="s">
        <v>61</v>
      </c>
    </row>
    <row r="48" spans="1:10" ht="25.5" customHeight="1" x14ac:dyDescent="0.25">
      <c r="A48" s="126"/>
      <c r="B48" s="129" t="s">
        <v>17</v>
      </c>
      <c r="C48" s="129" t="s">
        <v>5</v>
      </c>
      <c r="D48" s="130"/>
      <c r="E48" s="130"/>
      <c r="F48" s="131" t="s">
        <v>62</v>
      </c>
      <c r="G48" s="131"/>
      <c r="H48" s="131"/>
      <c r="I48" s="131" t="s">
        <v>30</v>
      </c>
      <c r="J48" s="131" t="s">
        <v>0</v>
      </c>
    </row>
    <row r="49" spans="1:10" ht="25.5" customHeight="1" x14ac:dyDescent="0.25">
      <c r="A49" s="127"/>
      <c r="B49" s="132" t="s">
        <v>63</v>
      </c>
      <c r="C49" s="196" t="s">
        <v>64</v>
      </c>
      <c r="D49" s="197"/>
      <c r="E49" s="197"/>
      <c r="F49" s="137" t="s">
        <v>25</v>
      </c>
      <c r="G49" s="138"/>
      <c r="H49" s="138"/>
      <c r="I49" s="138">
        <f>'SO 012019 Pol'!G8</f>
        <v>0</v>
      </c>
      <c r="J49" s="135" t="str">
        <f>IF(I81=0,"",I49/I81*100)</f>
        <v/>
      </c>
    </row>
    <row r="50" spans="1:10" ht="25.5" customHeight="1" x14ac:dyDescent="0.25">
      <c r="A50" s="127"/>
      <c r="B50" s="132" t="s">
        <v>65</v>
      </c>
      <c r="C50" s="196" t="s">
        <v>66</v>
      </c>
      <c r="D50" s="197"/>
      <c r="E50" s="197"/>
      <c r="F50" s="137" t="s">
        <v>25</v>
      </c>
      <c r="G50" s="138"/>
      <c r="H50" s="138"/>
      <c r="I50" s="138">
        <f>'SO 012019 Pol'!G33</f>
        <v>0</v>
      </c>
      <c r="J50" s="135" t="str">
        <f>IF(I81=0,"",I50/I81*100)</f>
        <v/>
      </c>
    </row>
    <row r="51" spans="1:10" ht="25.5" customHeight="1" x14ac:dyDescent="0.25">
      <c r="A51" s="127"/>
      <c r="B51" s="132" t="s">
        <v>67</v>
      </c>
      <c r="C51" s="196" t="s">
        <v>68</v>
      </c>
      <c r="D51" s="197"/>
      <c r="E51" s="197"/>
      <c r="F51" s="137" t="s">
        <v>25</v>
      </c>
      <c r="G51" s="138"/>
      <c r="H51" s="138"/>
      <c r="I51" s="138">
        <f>'SO 012019 Pol'!G43</f>
        <v>0</v>
      </c>
      <c r="J51" s="135" t="str">
        <f>IF(I81=0,"",I51/I81*100)</f>
        <v/>
      </c>
    </row>
    <row r="52" spans="1:10" ht="25.5" customHeight="1" x14ac:dyDescent="0.25">
      <c r="A52" s="127"/>
      <c r="B52" s="132" t="s">
        <v>69</v>
      </c>
      <c r="C52" s="196" t="s">
        <v>70</v>
      </c>
      <c r="D52" s="197"/>
      <c r="E52" s="197"/>
      <c r="F52" s="137" t="s">
        <v>25</v>
      </c>
      <c r="G52" s="138"/>
      <c r="H52" s="138"/>
      <c r="I52" s="138">
        <f>'SO 012019 Pol'!G74</f>
        <v>0</v>
      </c>
      <c r="J52" s="135" t="str">
        <f>IF(I81=0,"",I52/I81*100)</f>
        <v/>
      </c>
    </row>
    <row r="53" spans="1:10" ht="25.5" customHeight="1" x14ac:dyDescent="0.25">
      <c r="A53" s="127"/>
      <c r="B53" s="132" t="s">
        <v>71</v>
      </c>
      <c r="C53" s="196" t="s">
        <v>72</v>
      </c>
      <c r="D53" s="197"/>
      <c r="E53" s="197"/>
      <c r="F53" s="137" t="s">
        <v>25</v>
      </c>
      <c r="G53" s="138"/>
      <c r="H53" s="138"/>
      <c r="I53" s="138">
        <f>'SO 012019 Pol'!G83</f>
        <v>0</v>
      </c>
      <c r="J53" s="135" t="str">
        <f>IF(I81=0,"",I53/I81*100)</f>
        <v/>
      </c>
    </row>
    <row r="54" spans="1:10" ht="25.5" customHeight="1" x14ac:dyDescent="0.25">
      <c r="A54" s="127"/>
      <c r="B54" s="132" t="s">
        <v>73</v>
      </c>
      <c r="C54" s="196" t="s">
        <v>74</v>
      </c>
      <c r="D54" s="197"/>
      <c r="E54" s="197"/>
      <c r="F54" s="137" t="s">
        <v>25</v>
      </c>
      <c r="G54" s="138"/>
      <c r="H54" s="138"/>
      <c r="I54" s="138">
        <f>'SO 012019 Pol'!G95</f>
        <v>0</v>
      </c>
      <c r="J54" s="135" t="str">
        <f>IF(I81=0,"",I54/I81*100)</f>
        <v/>
      </c>
    </row>
    <row r="55" spans="1:10" ht="25.5" customHeight="1" x14ac:dyDescent="0.25">
      <c r="A55" s="127"/>
      <c r="B55" s="132" t="s">
        <v>75</v>
      </c>
      <c r="C55" s="196" t="s">
        <v>76</v>
      </c>
      <c r="D55" s="197"/>
      <c r="E55" s="197"/>
      <c r="F55" s="137" t="s">
        <v>25</v>
      </c>
      <c r="G55" s="138"/>
      <c r="H55" s="138"/>
      <c r="I55" s="138">
        <f>'SO 012019 Pol'!G116</f>
        <v>0</v>
      </c>
      <c r="J55" s="135" t="str">
        <f>IF(I81=0,"",I55/I81*100)</f>
        <v/>
      </c>
    </row>
    <row r="56" spans="1:10" ht="25.5" customHeight="1" x14ac:dyDescent="0.25">
      <c r="A56" s="127"/>
      <c r="B56" s="132" t="s">
        <v>77</v>
      </c>
      <c r="C56" s="196" t="s">
        <v>78</v>
      </c>
      <c r="D56" s="197"/>
      <c r="E56" s="197"/>
      <c r="F56" s="137" t="s">
        <v>25</v>
      </c>
      <c r="G56" s="138"/>
      <c r="H56" s="138"/>
      <c r="I56" s="138">
        <f>'SO 012019 Pol'!G140</f>
        <v>0</v>
      </c>
      <c r="J56" s="135" t="str">
        <f>IF(I81=0,"",I56/I81*100)</f>
        <v/>
      </c>
    </row>
    <row r="57" spans="1:10" ht="25.5" customHeight="1" x14ac:dyDescent="0.25">
      <c r="A57" s="127"/>
      <c r="B57" s="132" t="s">
        <v>79</v>
      </c>
      <c r="C57" s="196" t="s">
        <v>80</v>
      </c>
      <c r="D57" s="197"/>
      <c r="E57" s="197"/>
      <c r="F57" s="137" t="s">
        <v>25</v>
      </c>
      <c r="G57" s="138"/>
      <c r="H57" s="138"/>
      <c r="I57" s="138">
        <f>'SO 012019 Pol'!G152</f>
        <v>0</v>
      </c>
      <c r="J57" s="135" t="str">
        <f>IF(I81=0,"",I57/I81*100)</f>
        <v/>
      </c>
    </row>
    <row r="58" spans="1:10" ht="25.5" customHeight="1" x14ac:dyDescent="0.25">
      <c r="A58" s="127"/>
      <c r="B58" s="132" t="s">
        <v>81</v>
      </c>
      <c r="C58" s="196" t="s">
        <v>82</v>
      </c>
      <c r="D58" s="197"/>
      <c r="E58" s="197"/>
      <c r="F58" s="137" t="s">
        <v>25</v>
      </c>
      <c r="G58" s="138"/>
      <c r="H58" s="138"/>
      <c r="I58" s="138">
        <f>'SO 012019 Pol'!G161</f>
        <v>0</v>
      </c>
      <c r="J58" s="135" t="str">
        <f>IF(I81=0,"",I58/I81*100)</f>
        <v/>
      </c>
    </row>
    <row r="59" spans="1:10" ht="25.5" customHeight="1" x14ac:dyDescent="0.25">
      <c r="A59" s="127"/>
      <c r="B59" s="132" t="s">
        <v>83</v>
      </c>
      <c r="C59" s="196" t="s">
        <v>84</v>
      </c>
      <c r="D59" s="197"/>
      <c r="E59" s="197"/>
      <c r="F59" s="137" t="s">
        <v>25</v>
      </c>
      <c r="G59" s="138"/>
      <c r="H59" s="138"/>
      <c r="I59" s="138">
        <f>'SO 012019 Pol'!G164</f>
        <v>0</v>
      </c>
      <c r="J59" s="135" t="str">
        <f>IF(I81=0,"",I59/I81*100)</f>
        <v/>
      </c>
    </row>
    <row r="60" spans="1:10" ht="25.5" customHeight="1" x14ac:dyDescent="0.25">
      <c r="A60" s="127"/>
      <c r="B60" s="132" t="s">
        <v>85</v>
      </c>
      <c r="C60" s="196" t="s">
        <v>86</v>
      </c>
      <c r="D60" s="197"/>
      <c r="E60" s="197"/>
      <c r="F60" s="137" t="s">
        <v>25</v>
      </c>
      <c r="G60" s="138"/>
      <c r="H60" s="138"/>
      <c r="I60" s="138">
        <f>'SO 012019 Pol'!G197</f>
        <v>0</v>
      </c>
      <c r="J60" s="135" t="str">
        <f>IF(I81=0,"",I60/I81*100)</f>
        <v/>
      </c>
    </row>
    <row r="61" spans="1:10" ht="25.5" customHeight="1" x14ac:dyDescent="0.25">
      <c r="A61" s="127"/>
      <c r="B61" s="132" t="s">
        <v>87</v>
      </c>
      <c r="C61" s="196" t="s">
        <v>88</v>
      </c>
      <c r="D61" s="197"/>
      <c r="E61" s="197"/>
      <c r="F61" s="137" t="s">
        <v>25</v>
      </c>
      <c r="G61" s="138"/>
      <c r="H61" s="138"/>
      <c r="I61" s="138">
        <f>'SO 012019 Pol'!G200</f>
        <v>0</v>
      </c>
      <c r="J61" s="135" t="str">
        <f>IF(I81=0,"",I61/I81*100)</f>
        <v/>
      </c>
    </row>
    <row r="62" spans="1:10" ht="25.5" customHeight="1" x14ac:dyDescent="0.25">
      <c r="A62" s="127"/>
      <c r="B62" s="132" t="s">
        <v>89</v>
      </c>
      <c r="C62" s="196" t="s">
        <v>90</v>
      </c>
      <c r="D62" s="197"/>
      <c r="E62" s="197"/>
      <c r="F62" s="137" t="s">
        <v>26</v>
      </c>
      <c r="G62" s="138"/>
      <c r="H62" s="138"/>
      <c r="I62" s="138">
        <f>'SO 012019 Pol'!G202</f>
        <v>0</v>
      </c>
      <c r="J62" s="135" t="str">
        <f>IF(I81=0,"",I62/I81*100)</f>
        <v/>
      </c>
    </row>
    <row r="63" spans="1:10" ht="25.5" customHeight="1" x14ac:dyDescent="0.25">
      <c r="A63" s="127"/>
      <c r="B63" s="132" t="s">
        <v>91</v>
      </c>
      <c r="C63" s="196" t="s">
        <v>92</v>
      </c>
      <c r="D63" s="197"/>
      <c r="E63" s="197"/>
      <c r="F63" s="137" t="s">
        <v>26</v>
      </c>
      <c r="G63" s="138"/>
      <c r="H63" s="138"/>
      <c r="I63" s="138">
        <f>'SO 012019 Pol'!G222</f>
        <v>0</v>
      </c>
      <c r="J63" s="135" t="str">
        <f>IF(I81=0,"",I63/I81*100)</f>
        <v/>
      </c>
    </row>
    <row r="64" spans="1:10" ht="25.5" customHeight="1" x14ac:dyDescent="0.25">
      <c r="A64" s="127"/>
      <c r="B64" s="132" t="s">
        <v>93</v>
      </c>
      <c r="C64" s="196" t="s">
        <v>94</v>
      </c>
      <c r="D64" s="197"/>
      <c r="E64" s="197"/>
      <c r="F64" s="137" t="s">
        <v>26</v>
      </c>
      <c r="G64" s="138"/>
      <c r="H64" s="138"/>
      <c r="I64" s="138">
        <f>'SO 012019 Pol'!G250</f>
        <v>0</v>
      </c>
      <c r="J64" s="135" t="str">
        <f>IF(I81=0,"",I64/I81*100)</f>
        <v/>
      </c>
    </row>
    <row r="65" spans="1:10" ht="25.5" customHeight="1" x14ac:dyDescent="0.25">
      <c r="A65" s="127"/>
      <c r="B65" s="132" t="s">
        <v>95</v>
      </c>
      <c r="C65" s="196" t="s">
        <v>96</v>
      </c>
      <c r="D65" s="197"/>
      <c r="E65" s="197"/>
      <c r="F65" s="137" t="s">
        <v>26</v>
      </c>
      <c r="G65" s="138"/>
      <c r="H65" s="138"/>
      <c r="I65" s="138">
        <f>'SO 012019 Pol'!G266</f>
        <v>0</v>
      </c>
      <c r="J65" s="135" t="str">
        <f>IF(I81=0,"",I65/I81*100)</f>
        <v/>
      </c>
    </row>
    <row r="66" spans="1:10" ht="25.5" customHeight="1" x14ac:dyDescent="0.25">
      <c r="A66" s="127"/>
      <c r="B66" s="132" t="s">
        <v>97</v>
      </c>
      <c r="C66" s="196" t="s">
        <v>98</v>
      </c>
      <c r="D66" s="197"/>
      <c r="E66" s="197"/>
      <c r="F66" s="137" t="s">
        <v>26</v>
      </c>
      <c r="G66" s="138"/>
      <c r="H66" s="138"/>
      <c r="I66" s="138">
        <f>'SO 012019 Pol'!G278</f>
        <v>0</v>
      </c>
      <c r="J66" s="135" t="str">
        <f>IF(I81=0,"",I66/I81*100)</f>
        <v/>
      </c>
    </row>
    <row r="67" spans="1:10" ht="25.5" customHeight="1" x14ac:dyDescent="0.25">
      <c r="A67" s="127"/>
      <c r="B67" s="132" t="s">
        <v>99</v>
      </c>
      <c r="C67" s="196" t="s">
        <v>100</v>
      </c>
      <c r="D67" s="197"/>
      <c r="E67" s="197"/>
      <c r="F67" s="137" t="s">
        <v>26</v>
      </c>
      <c r="G67" s="138"/>
      <c r="H67" s="138"/>
      <c r="I67" s="138">
        <f>'SO 012019 Pol'!G288</f>
        <v>0</v>
      </c>
      <c r="J67" s="135" t="str">
        <f>IF(I81=0,"",I67/I81*100)</f>
        <v/>
      </c>
    </row>
    <row r="68" spans="1:10" ht="25.5" customHeight="1" x14ac:dyDescent="0.25">
      <c r="A68" s="127"/>
      <c r="B68" s="132" t="s">
        <v>101</v>
      </c>
      <c r="C68" s="196" t="s">
        <v>102</v>
      </c>
      <c r="D68" s="197"/>
      <c r="E68" s="197"/>
      <c r="F68" s="137" t="s">
        <v>26</v>
      </c>
      <c r="G68" s="138"/>
      <c r="H68" s="138"/>
      <c r="I68" s="138">
        <f>'SO 012019 Pol'!G293</f>
        <v>0</v>
      </c>
      <c r="J68" s="135" t="str">
        <f>IF(I81=0,"",I68/I81*100)</f>
        <v/>
      </c>
    </row>
    <row r="69" spans="1:10" ht="25.5" customHeight="1" x14ac:dyDescent="0.25">
      <c r="A69" s="127"/>
      <c r="B69" s="132" t="s">
        <v>103</v>
      </c>
      <c r="C69" s="196" t="s">
        <v>104</v>
      </c>
      <c r="D69" s="197"/>
      <c r="E69" s="197"/>
      <c r="F69" s="137" t="s">
        <v>26</v>
      </c>
      <c r="G69" s="138"/>
      <c r="H69" s="138"/>
      <c r="I69" s="138">
        <f>'SO 012019 Pol'!G325</f>
        <v>0</v>
      </c>
      <c r="J69" s="135" t="str">
        <f>IF(I81=0,"",I69/I81*100)</f>
        <v/>
      </c>
    </row>
    <row r="70" spans="1:10" ht="25.5" customHeight="1" x14ac:dyDescent="0.25">
      <c r="A70" s="127"/>
      <c r="B70" s="132" t="s">
        <v>105</v>
      </c>
      <c r="C70" s="196" t="s">
        <v>106</v>
      </c>
      <c r="D70" s="197"/>
      <c r="E70" s="197"/>
      <c r="F70" s="137" t="s">
        <v>26</v>
      </c>
      <c r="G70" s="138"/>
      <c r="H70" s="138"/>
      <c r="I70" s="138">
        <f>'SO 012019 Pol'!G346</f>
        <v>0</v>
      </c>
      <c r="J70" s="135" t="str">
        <f>IF(I81=0,"",I70/I81*100)</f>
        <v/>
      </c>
    </row>
    <row r="71" spans="1:10" ht="25.5" customHeight="1" x14ac:dyDescent="0.25">
      <c r="A71" s="127"/>
      <c r="B71" s="132" t="s">
        <v>107</v>
      </c>
      <c r="C71" s="196" t="s">
        <v>108</v>
      </c>
      <c r="D71" s="197"/>
      <c r="E71" s="197"/>
      <c r="F71" s="137" t="s">
        <v>26</v>
      </c>
      <c r="G71" s="138"/>
      <c r="H71" s="138"/>
      <c r="I71" s="138">
        <f>'SO 012019 Pol'!G380</f>
        <v>0</v>
      </c>
      <c r="J71" s="135" t="str">
        <f>IF(I81=0,"",I71/I81*100)</f>
        <v/>
      </c>
    </row>
    <row r="72" spans="1:10" ht="25.5" customHeight="1" x14ac:dyDescent="0.25">
      <c r="A72" s="127"/>
      <c r="B72" s="132" t="s">
        <v>109</v>
      </c>
      <c r="C72" s="196" t="s">
        <v>110</v>
      </c>
      <c r="D72" s="197"/>
      <c r="E72" s="197"/>
      <c r="F72" s="137" t="s">
        <v>26</v>
      </c>
      <c r="G72" s="138"/>
      <c r="H72" s="138"/>
      <c r="I72" s="138">
        <f>'SO 012019 Pol'!G397</f>
        <v>0</v>
      </c>
      <c r="J72" s="135" t="str">
        <f>IF(I81=0,"",I72/I81*100)</f>
        <v/>
      </c>
    </row>
    <row r="73" spans="1:10" ht="25.5" customHeight="1" x14ac:dyDescent="0.25">
      <c r="A73" s="127"/>
      <c r="B73" s="132" t="s">
        <v>111</v>
      </c>
      <c r="C73" s="196" t="s">
        <v>112</v>
      </c>
      <c r="D73" s="197"/>
      <c r="E73" s="197"/>
      <c r="F73" s="137" t="s">
        <v>26</v>
      </c>
      <c r="G73" s="138"/>
      <c r="H73" s="138"/>
      <c r="I73" s="138">
        <f>'SO 012019 Pol'!G417</f>
        <v>0</v>
      </c>
      <c r="J73" s="135" t="str">
        <f>IF(I81=0,"",I73/I81*100)</f>
        <v/>
      </c>
    </row>
    <row r="74" spans="1:10" ht="25.5" customHeight="1" x14ac:dyDescent="0.25">
      <c r="A74" s="127"/>
      <c r="B74" s="132" t="s">
        <v>113</v>
      </c>
      <c r="C74" s="196" t="s">
        <v>114</v>
      </c>
      <c r="D74" s="197"/>
      <c r="E74" s="197"/>
      <c r="F74" s="137" t="s">
        <v>26</v>
      </c>
      <c r="G74" s="138"/>
      <c r="H74" s="138"/>
      <c r="I74" s="138">
        <f>'SO 012019 Pol'!G430</f>
        <v>0</v>
      </c>
      <c r="J74" s="135" t="str">
        <f>IF(I81=0,"",I74/I81*100)</f>
        <v/>
      </c>
    </row>
    <row r="75" spans="1:10" ht="25.5" customHeight="1" x14ac:dyDescent="0.25">
      <c r="A75" s="127"/>
      <c r="B75" s="132" t="s">
        <v>115</v>
      </c>
      <c r="C75" s="196" t="s">
        <v>116</v>
      </c>
      <c r="D75" s="197"/>
      <c r="E75" s="197"/>
      <c r="F75" s="137" t="s">
        <v>26</v>
      </c>
      <c r="G75" s="138"/>
      <c r="H75" s="138"/>
      <c r="I75" s="138">
        <f>'SO 012019 Pol'!G449</f>
        <v>0</v>
      </c>
      <c r="J75" s="135" t="str">
        <f>IF(I81=0,"",I75/I81*100)</f>
        <v/>
      </c>
    </row>
    <row r="76" spans="1:10" ht="25.5" customHeight="1" x14ac:dyDescent="0.25">
      <c r="A76" s="127"/>
      <c r="B76" s="132" t="s">
        <v>117</v>
      </c>
      <c r="C76" s="196" t="s">
        <v>118</v>
      </c>
      <c r="D76" s="197"/>
      <c r="E76" s="197"/>
      <c r="F76" s="137" t="s">
        <v>26</v>
      </c>
      <c r="G76" s="138"/>
      <c r="H76" s="138"/>
      <c r="I76" s="138">
        <f>'SO 012019 Pol'!G456</f>
        <v>0</v>
      </c>
      <c r="J76" s="135" t="str">
        <f>IF(I81=0,"",I76/I81*100)</f>
        <v/>
      </c>
    </row>
    <row r="77" spans="1:10" ht="25.5" customHeight="1" x14ac:dyDescent="0.25">
      <c r="A77" s="127"/>
      <c r="B77" s="132" t="s">
        <v>119</v>
      </c>
      <c r="C77" s="196" t="s">
        <v>120</v>
      </c>
      <c r="D77" s="197"/>
      <c r="E77" s="197"/>
      <c r="F77" s="137" t="s">
        <v>27</v>
      </c>
      <c r="G77" s="138"/>
      <c r="H77" s="138"/>
      <c r="I77" s="138">
        <f>'SO 012019 Pol'!G488</f>
        <v>0</v>
      </c>
      <c r="J77" s="135" t="str">
        <f>IF(I81=0,"",I77/I81*100)</f>
        <v/>
      </c>
    </row>
    <row r="78" spans="1:10" ht="25.5" customHeight="1" x14ac:dyDescent="0.25">
      <c r="A78" s="127"/>
      <c r="B78" s="132" t="s">
        <v>121</v>
      </c>
      <c r="C78" s="196" t="s">
        <v>122</v>
      </c>
      <c r="D78" s="197"/>
      <c r="E78" s="197"/>
      <c r="F78" s="137" t="s">
        <v>123</v>
      </c>
      <c r="G78" s="138"/>
      <c r="H78" s="138"/>
      <c r="I78" s="138">
        <f>'SO 012019 Pol'!G493</f>
        <v>0</v>
      </c>
      <c r="J78" s="135" t="str">
        <f>IF(I81=0,"",I78/I81*100)</f>
        <v/>
      </c>
    </row>
    <row r="79" spans="1:10" ht="25.5" customHeight="1" x14ac:dyDescent="0.25">
      <c r="A79" s="127"/>
      <c r="B79" s="132" t="s">
        <v>124</v>
      </c>
      <c r="C79" s="196" t="s">
        <v>28</v>
      </c>
      <c r="D79" s="197"/>
      <c r="E79" s="197"/>
      <c r="F79" s="137" t="s">
        <v>124</v>
      </c>
      <c r="G79" s="138"/>
      <c r="H79" s="138"/>
      <c r="I79" s="138">
        <f>'SO 012019 Pol'!G498</f>
        <v>0</v>
      </c>
      <c r="J79" s="135" t="str">
        <f>IF(I81=0,"",I79/I81*100)</f>
        <v/>
      </c>
    </row>
    <row r="80" spans="1:10" ht="25.5" customHeight="1" x14ac:dyDescent="0.25">
      <c r="A80" s="127"/>
      <c r="B80" s="132" t="s">
        <v>125</v>
      </c>
      <c r="C80" s="196" t="s">
        <v>29</v>
      </c>
      <c r="D80" s="197"/>
      <c r="E80" s="197"/>
      <c r="F80" s="137" t="s">
        <v>125</v>
      </c>
      <c r="G80" s="138"/>
      <c r="H80" s="138"/>
      <c r="I80" s="138">
        <f>'SO 012019 Pol'!G502</f>
        <v>0</v>
      </c>
      <c r="J80" s="135" t="str">
        <f>IF(I81=0,"",I80/I81*100)</f>
        <v/>
      </c>
    </row>
    <row r="81" spans="1:10" ht="25.5" customHeight="1" x14ac:dyDescent="0.25">
      <c r="A81" s="128"/>
      <c r="B81" s="133" t="s">
        <v>1</v>
      </c>
      <c r="C81" s="133"/>
      <c r="D81" s="134"/>
      <c r="E81" s="134"/>
      <c r="F81" s="139"/>
      <c r="G81" s="140"/>
      <c r="H81" s="140"/>
      <c r="I81" s="140">
        <f>SUM(I49:I80)</f>
        <v>0</v>
      </c>
      <c r="J81" s="136">
        <f>SUM(J49:J80)</f>
        <v>0</v>
      </c>
    </row>
    <row r="82" spans="1:10" x14ac:dyDescent="0.25">
      <c r="F82" s="92"/>
      <c r="G82" s="91"/>
      <c r="H82" s="92"/>
      <c r="I82" s="91"/>
      <c r="J82" s="93"/>
    </row>
    <row r="83" spans="1:10" x14ac:dyDescent="0.25">
      <c r="F83" s="92"/>
      <c r="G83" s="91"/>
      <c r="H83" s="92"/>
      <c r="I83" s="91"/>
      <c r="J83" s="93"/>
    </row>
    <row r="84" spans="1:10" x14ac:dyDescent="0.25">
      <c r="F84" s="92"/>
      <c r="G84" s="91"/>
      <c r="H84" s="92"/>
      <c r="I84" s="91"/>
      <c r="J84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80:E80"/>
    <mergeCell ref="C75:E75"/>
    <mergeCell ref="C76:E76"/>
    <mergeCell ref="C77:E77"/>
    <mergeCell ref="C78:E78"/>
    <mergeCell ref="C79:E7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42" t="s">
        <v>6</v>
      </c>
      <c r="B1" s="242"/>
      <c r="C1" s="243"/>
      <c r="D1" s="242"/>
      <c r="E1" s="242"/>
      <c r="F1" s="242"/>
      <c r="G1" s="242"/>
    </row>
    <row r="2" spans="1:7" ht="24.9" customHeight="1" x14ac:dyDescent="0.25">
      <c r="A2" s="75" t="s">
        <v>7</v>
      </c>
      <c r="B2" s="74"/>
      <c r="C2" s="244"/>
      <c r="D2" s="244"/>
      <c r="E2" s="244"/>
      <c r="F2" s="244"/>
      <c r="G2" s="245"/>
    </row>
    <row r="3" spans="1:7" ht="24.9" customHeight="1" x14ac:dyDescent="0.25">
      <c r="A3" s="75" t="s">
        <v>8</v>
      </c>
      <c r="B3" s="74"/>
      <c r="C3" s="244"/>
      <c r="D3" s="244"/>
      <c r="E3" s="244"/>
      <c r="F3" s="244"/>
      <c r="G3" s="245"/>
    </row>
    <row r="4" spans="1:7" ht="24.9" customHeight="1" x14ac:dyDescent="0.25">
      <c r="A4" s="75" t="s">
        <v>9</v>
      </c>
      <c r="B4" s="74"/>
      <c r="C4" s="244"/>
      <c r="D4" s="244"/>
      <c r="E4" s="244"/>
      <c r="F4" s="244"/>
      <c r="G4" s="245"/>
    </row>
    <row r="5" spans="1:7" x14ac:dyDescent="0.25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F15" sqref="F15"/>
    </sheetView>
  </sheetViews>
  <sheetFormatPr defaultRowHeight="13.2" outlineLevelRow="1" x14ac:dyDescent="0.25"/>
  <cols>
    <col min="1" max="1" width="3.44140625" customWidth="1"/>
    <col min="2" max="2" width="12.5546875" style="90" customWidth="1"/>
    <col min="3" max="3" width="38.33203125" style="90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3" width="0" hidden="1" customWidth="1"/>
    <col min="18" max="18" width="0" hidden="1" customWidth="1"/>
    <col min="21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6" t="s">
        <v>6</v>
      </c>
      <c r="B1" s="246"/>
      <c r="C1" s="246"/>
      <c r="D1" s="246"/>
      <c r="E1" s="246"/>
      <c r="F1" s="246"/>
      <c r="G1" s="246"/>
      <c r="AG1" t="s">
        <v>126</v>
      </c>
    </row>
    <row r="2" spans="1:60" ht="24.9" customHeight="1" x14ac:dyDescent="0.25">
      <c r="A2" s="143" t="s">
        <v>7</v>
      </c>
      <c r="B2" s="74" t="s">
        <v>50</v>
      </c>
      <c r="C2" s="247" t="s">
        <v>51</v>
      </c>
      <c r="D2" s="248"/>
      <c r="E2" s="248"/>
      <c r="F2" s="248"/>
      <c r="G2" s="249"/>
      <c r="AG2" t="s">
        <v>127</v>
      </c>
    </row>
    <row r="3" spans="1:60" ht="24.9" customHeight="1" x14ac:dyDescent="0.25">
      <c r="A3" s="143" t="s">
        <v>8</v>
      </c>
      <c r="B3" s="74" t="s">
        <v>44</v>
      </c>
      <c r="C3" s="247" t="s">
        <v>45</v>
      </c>
      <c r="D3" s="248"/>
      <c r="E3" s="248"/>
      <c r="F3" s="248"/>
      <c r="G3" s="249"/>
      <c r="AC3" s="90" t="s">
        <v>127</v>
      </c>
      <c r="AG3" t="s">
        <v>128</v>
      </c>
    </row>
    <row r="4" spans="1:60" ht="24.9" customHeight="1" x14ac:dyDescent="0.25">
      <c r="A4" s="144" t="s">
        <v>9</v>
      </c>
      <c r="B4" s="145" t="s">
        <v>42</v>
      </c>
      <c r="C4" s="250" t="s">
        <v>43</v>
      </c>
      <c r="D4" s="251"/>
      <c r="E4" s="251"/>
      <c r="F4" s="251"/>
      <c r="G4" s="252"/>
      <c r="AG4" t="s">
        <v>129</v>
      </c>
    </row>
    <row r="5" spans="1:60" x14ac:dyDescent="0.25">
      <c r="D5" s="142"/>
    </row>
    <row r="6" spans="1:60" ht="39.6" x14ac:dyDescent="0.25">
      <c r="A6" s="147" t="s">
        <v>130</v>
      </c>
      <c r="B6" s="149" t="s">
        <v>131</v>
      </c>
      <c r="C6" s="149" t="s">
        <v>132</v>
      </c>
      <c r="D6" s="148" t="s">
        <v>133</v>
      </c>
      <c r="E6" s="147" t="s">
        <v>134</v>
      </c>
      <c r="F6" s="146" t="s">
        <v>135</v>
      </c>
      <c r="G6" s="147" t="s">
        <v>30</v>
      </c>
      <c r="H6" s="150" t="s">
        <v>31</v>
      </c>
      <c r="I6" s="150" t="s">
        <v>136</v>
      </c>
      <c r="J6" s="150" t="s">
        <v>32</v>
      </c>
      <c r="K6" s="150" t="s">
        <v>137</v>
      </c>
      <c r="L6" s="150" t="s">
        <v>138</v>
      </c>
      <c r="M6" s="150" t="s">
        <v>139</v>
      </c>
      <c r="N6" s="150" t="s">
        <v>140</v>
      </c>
      <c r="O6" s="150" t="s">
        <v>141</v>
      </c>
      <c r="P6" s="150" t="s">
        <v>142</v>
      </c>
      <c r="Q6" s="150" t="s">
        <v>143</v>
      </c>
      <c r="R6" s="150" t="s">
        <v>144</v>
      </c>
      <c r="S6" s="150" t="s">
        <v>145</v>
      </c>
      <c r="T6" s="150" t="s">
        <v>146</v>
      </c>
      <c r="U6" s="150" t="s">
        <v>147</v>
      </c>
      <c r="V6" s="150" t="s">
        <v>148</v>
      </c>
      <c r="W6" s="150" t="s">
        <v>149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5">
      <c r="A8" s="165" t="s">
        <v>150</v>
      </c>
      <c r="B8" s="166" t="s">
        <v>63</v>
      </c>
      <c r="C8" s="187" t="s">
        <v>64</v>
      </c>
      <c r="D8" s="167"/>
      <c r="E8" s="168"/>
      <c r="F8" s="169"/>
      <c r="G8" s="169">
        <f>SUMIF(AG9:AG32,"&lt;&gt;NOR",G9:G32)</f>
        <v>0</v>
      </c>
      <c r="H8" s="169"/>
      <c r="I8" s="169">
        <f>SUM(I9:I32)</f>
        <v>0</v>
      </c>
      <c r="J8" s="169"/>
      <c r="K8" s="169">
        <f>SUM(K9:K32)</f>
        <v>0</v>
      </c>
      <c r="L8" s="169"/>
      <c r="M8" s="169">
        <f>SUM(M9:M32)</f>
        <v>0</v>
      </c>
      <c r="N8" s="169"/>
      <c r="O8" s="169">
        <f>SUM(O9:O32)</f>
        <v>0</v>
      </c>
      <c r="P8" s="169"/>
      <c r="Q8" s="169">
        <f>SUM(Q9:Q32)</f>
        <v>0</v>
      </c>
      <c r="R8" s="169"/>
      <c r="S8" s="169"/>
      <c r="T8" s="169"/>
      <c r="U8" s="169"/>
      <c r="V8" s="169">
        <f>SUM(V9:V32)</f>
        <v>18.369999999999997</v>
      </c>
      <c r="W8" s="170"/>
      <c r="AG8" t="s">
        <v>151</v>
      </c>
    </row>
    <row r="9" spans="1:60" outlineLevel="1" x14ac:dyDescent="0.25">
      <c r="A9" s="171">
        <v>1</v>
      </c>
      <c r="B9" s="172" t="s">
        <v>152</v>
      </c>
      <c r="C9" s="188" t="s">
        <v>153</v>
      </c>
      <c r="D9" s="173" t="s">
        <v>154</v>
      </c>
      <c r="E9" s="174">
        <v>11.14873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</v>
      </c>
      <c r="Q9" s="176">
        <f>ROUND(E9*P9,2)</f>
        <v>0</v>
      </c>
      <c r="R9" s="176"/>
      <c r="S9" s="176" t="s">
        <v>155</v>
      </c>
      <c r="T9" s="176" t="s">
        <v>155</v>
      </c>
      <c r="U9" s="176">
        <v>0.36500000000000005</v>
      </c>
      <c r="V9" s="176">
        <f>ROUND(E9*U9,2)</f>
        <v>4.07</v>
      </c>
      <c r="W9" s="177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189" t="s">
        <v>157</v>
      </c>
      <c r="D10" s="163"/>
      <c r="E10" s="164">
        <v>10.165930000000001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158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8"/>
      <c r="B11" s="159"/>
      <c r="C11" s="189" t="s">
        <v>159</v>
      </c>
      <c r="D11" s="163"/>
      <c r="E11" s="164">
        <v>0.98280000000000001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158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71">
        <v>2</v>
      </c>
      <c r="B12" s="172" t="s">
        <v>160</v>
      </c>
      <c r="C12" s="188" t="s">
        <v>161</v>
      </c>
      <c r="D12" s="173" t="s">
        <v>154</v>
      </c>
      <c r="E12" s="174">
        <v>11.14873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76">
        <v>0</v>
      </c>
      <c r="O12" s="176">
        <f>ROUND(E12*N12,2)</f>
        <v>0</v>
      </c>
      <c r="P12" s="176">
        <v>0</v>
      </c>
      <c r="Q12" s="176">
        <f>ROUND(E12*P12,2)</f>
        <v>0</v>
      </c>
      <c r="R12" s="176"/>
      <c r="S12" s="176" t="s">
        <v>155</v>
      </c>
      <c r="T12" s="176" t="s">
        <v>155</v>
      </c>
      <c r="U12" s="176">
        <v>0.38980000000000004</v>
      </c>
      <c r="V12" s="176">
        <f>ROUND(E12*U12,2)</f>
        <v>4.3499999999999996</v>
      </c>
      <c r="W12" s="177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156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58"/>
      <c r="B13" s="159"/>
      <c r="C13" s="189" t="s">
        <v>157</v>
      </c>
      <c r="D13" s="163"/>
      <c r="E13" s="164">
        <v>10.165930000000001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158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8"/>
      <c r="B14" s="159"/>
      <c r="C14" s="189" t="s">
        <v>159</v>
      </c>
      <c r="D14" s="163"/>
      <c r="E14" s="164">
        <v>0.98280000000000001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158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71">
        <v>3</v>
      </c>
      <c r="B15" s="172" t="s">
        <v>162</v>
      </c>
      <c r="C15" s="188" t="s">
        <v>163</v>
      </c>
      <c r="D15" s="173" t="s">
        <v>154</v>
      </c>
      <c r="E15" s="174">
        <v>2.3695500000000003</v>
      </c>
      <c r="F15" s="175"/>
      <c r="G15" s="176">
        <f>ROUND(E15*F15,2)</f>
        <v>0</v>
      </c>
      <c r="H15" s="175"/>
      <c r="I15" s="176">
        <f>ROUND(E15*H15,2)</f>
        <v>0</v>
      </c>
      <c r="J15" s="175"/>
      <c r="K15" s="176">
        <f>ROUND(E15*J15,2)</f>
        <v>0</v>
      </c>
      <c r="L15" s="176">
        <v>21</v>
      </c>
      <c r="M15" s="176">
        <f>G15*(1+L15/100)</f>
        <v>0</v>
      </c>
      <c r="N15" s="176">
        <v>0</v>
      </c>
      <c r="O15" s="176">
        <f>ROUND(E15*N15,2)</f>
        <v>0</v>
      </c>
      <c r="P15" s="176">
        <v>0</v>
      </c>
      <c r="Q15" s="176">
        <f>ROUND(E15*P15,2)</f>
        <v>0</v>
      </c>
      <c r="R15" s="176"/>
      <c r="S15" s="176" t="s">
        <v>155</v>
      </c>
      <c r="T15" s="176" t="s">
        <v>155</v>
      </c>
      <c r="U15" s="176">
        <v>3.5330000000000004</v>
      </c>
      <c r="V15" s="176">
        <f>ROUND(E15*U15,2)</f>
        <v>8.3699999999999992</v>
      </c>
      <c r="W15" s="177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58"/>
      <c r="B16" s="159"/>
      <c r="C16" s="189" t="s">
        <v>164</v>
      </c>
      <c r="D16" s="163"/>
      <c r="E16" s="164">
        <v>2.0170500000000002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158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8"/>
      <c r="B17" s="159"/>
      <c r="C17" s="189" t="s">
        <v>165</v>
      </c>
      <c r="D17" s="163"/>
      <c r="E17" s="164">
        <v>0.35250000000000004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158</v>
      </c>
      <c r="AH17" s="151">
        <v>0</v>
      </c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71">
        <v>4</v>
      </c>
      <c r="B18" s="172" t="s">
        <v>166</v>
      </c>
      <c r="C18" s="188" t="s">
        <v>167</v>
      </c>
      <c r="D18" s="173" t="s">
        <v>154</v>
      </c>
      <c r="E18" s="174">
        <v>11.698730000000001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76">
        <v>0</v>
      </c>
      <c r="O18" s="176">
        <f>ROUND(E18*N18,2)</f>
        <v>0</v>
      </c>
      <c r="P18" s="176">
        <v>0</v>
      </c>
      <c r="Q18" s="176">
        <f>ROUND(E18*P18,2)</f>
        <v>0</v>
      </c>
      <c r="R18" s="176"/>
      <c r="S18" s="176" t="s">
        <v>155</v>
      </c>
      <c r="T18" s="176" t="s">
        <v>155</v>
      </c>
      <c r="U18" s="176">
        <v>1.1000000000000001E-2</v>
      </c>
      <c r="V18" s="176">
        <f>ROUND(E18*U18,2)</f>
        <v>0.13</v>
      </c>
      <c r="W18" s="177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156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8"/>
      <c r="B19" s="159"/>
      <c r="C19" s="189" t="s">
        <v>157</v>
      </c>
      <c r="D19" s="163"/>
      <c r="E19" s="164">
        <v>10.165930000000001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158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8"/>
      <c r="B20" s="159"/>
      <c r="C20" s="189" t="s">
        <v>159</v>
      </c>
      <c r="D20" s="163"/>
      <c r="E20" s="164">
        <v>0.98280000000000001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158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8"/>
      <c r="B21" s="159"/>
      <c r="C21" s="189" t="s">
        <v>168</v>
      </c>
      <c r="D21" s="163"/>
      <c r="E21" s="164">
        <v>0.55000000000000004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158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71">
        <v>5</v>
      </c>
      <c r="B22" s="172" t="s">
        <v>169</v>
      </c>
      <c r="C22" s="188" t="s">
        <v>170</v>
      </c>
      <c r="D22" s="173" t="s">
        <v>154</v>
      </c>
      <c r="E22" s="174">
        <v>1.8480000000000001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76">
        <v>0</v>
      </c>
      <c r="O22" s="176">
        <f>ROUND(E22*N22,2)</f>
        <v>0</v>
      </c>
      <c r="P22" s="176">
        <v>0</v>
      </c>
      <c r="Q22" s="176">
        <f>ROUND(E22*P22,2)</f>
        <v>0</v>
      </c>
      <c r="R22" s="176"/>
      <c r="S22" s="176" t="s">
        <v>155</v>
      </c>
      <c r="T22" s="176" t="s">
        <v>155</v>
      </c>
      <c r="U22" s="176">
        <v>0.31000000000000005</v>
      </c>
      <c r="V22" s="176">
        <f>ROUND(E22*U22,2)</f>
        <v>0.56999999999999995</v>
      </c>
      <c r="W22" s="177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156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8"/>
      <c r="B23" s="159"/>
      <c r="C23" s="189" t="s">
        <v>171</v>
      </c>
      <c r="D23" s="163"/>
      <c r="E23" s="164">
        <v>1.8480000000000001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158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71">
        <v>6</v>
      </c>
      <c r="B24" s="172" t="s">
        <v>172</v>
      </c>
      <c r="C24" s="188" t="s">
        <v>173</v>
      </c>
      <c r="D24" s="173" t="s">
        <v>154</v>
      </c>
      <c r="E24" s="174">
        <v>12.420000000000002</v>
      </c>
      <c r="F24" s="175"/>
      <c r="G24" s="176">
        <f>ROUND(E24*F24,2)</f>
        <v>0</v>
      </c>
      <c r="H24" s="175"/>
      <c r="I24" s="176">
        <f>ROUND(E24*H24,2)</f>
        <v>0</v>
      </c>
      <c r="J24" s="175"/>
      <c r="K24" s="176">
        <f>ROUND(E24*J24,2)</f>
        <v>0</v>
      </c>
      <c r="L24" s="176">
        <v>21</v>
      </c>
      <c r="M24" s="176">
        <f>G24*(1+L24/100)</f>
        <v>0</v>
      </c>
      <c r="N24" s="176">
        <v>0</v>
      </c>
      <c r="O24" s="176">
        <f>ROUND(E24*N24,2)</f>
        <v>0</v>
      </c>
      <c r="P24" s="176">
        <v>0</v>
      </c>
      <c r="Q24" s="176">
        <f>ROUND(E24*P24,2)</f>
        <v>0</v>
      </c>
      <c r="R24" s="176"/>
      <c r="S24" s="176" t="s">
        <v>155</v>
      </c>
      <c r="T24" s="176" t="s">
        <v>155</v>
      </c>
      <c r="U24" s="176">
        <v>6.2000000000000006E-2</v>
      </c>
      <c r="V24" s="176">
        <f>ROUND(E24*U24,2)</f>
        <v>0.77</v>
      </c>
      <c r="W24" s="177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156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189" t="s">
        <v>174</v>
      </c>
      <c r="D25" s="163"/>
      <c r="E25" s="164">
        <v>1.8480000000000001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158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58"/>
      <c r="B26" s="159"/>
      <c r="C26" s="189" t="s">
        <v>175</v>
      </c>
      <c r="D26" s="163"/>
      <c r="E26" s="164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158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8"/>
      <c r="B27" s="159"/>
      <c r="C27" s="189" t="s">
        <v>176</v>
      </c>
      <c r="D27" s="163"/>
      <c r="E27" s="164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158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58"/>
      <c r="B28" s="159"/>
      <c r="C28" s="189" t="s">
        <v>177</v>
      </c>
      <c r="D28" s="163"/>
      <c r="E28" s="164">
        <v>10.572000000000001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158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0.399999999999999" outlineLevel="1" x14ac:dyDescent="0.25">
      <c r="A29" s="171">
        <v>7</v>
      </c>
      <c r="B29" s="172" t="s">
        <v>178</v>
      </c>
      <c r="C29" s="188" t="s">
        <v>179</v>
      </c>
      <c r="D29" s="173" t="s">
        <v>154</v>
      </c>
      <c r="E29" s="174">
        <v>11.698730000000001</v>
      </c>
      <c r="F29" s="175"/>
      <c r="G29" s="176">
        <f>ROUND(E29*F29,2)</f>
        <v>0</v>
      </c>
      <c r="H29" s="175"/>
      <c r="I29" s="176">
        <f>ROUND(E29*H29,2)</f>
        <v>0</v>
      </c>
      <c r="J29" s="175"/>
      <c r="K29" s="176">
        <f>ROUND(E29*J29,2)</f>
        <v>0</v>
      </c>
      <c r="L29" s="176">
        <v>21</v>
      </c>
      <c r="M29" s="176">
        <f>G29*(1+L29/100)</f>
        <v>0</v>
      </c>
      <c r="N29" s="176">
        <v>0</v>
      </c>
      <c r="O29" s="176">
        <f>ROUND(E29*N29,2)</f>
        <v>0</v>
      </c>
      <c r="P29" s="176">
        <v>0</v>
      </c>
      <c r="Q29" s="176">
        <f>ROUND(E29*P29,2)</f>
        <v>0</v>
      </c>
      <c r="R29" s="176"/>
      <c r="S29" s="176" t="s">
        <v>155</v>
      </c>
      <c r="T29" s="176" t="s">
        <v>155</v>
      </c>
      <c r="U29" s="176">
        <v>9.0000000000000011E-3</v>
      </c>
      <c r="V29" s="176">
        <f>ROUND(E29*U29,2)</f>
        <v>0.11</v>
      </c>
      <c r="W29" s="177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156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8"/>
      <c r="B30" s="159"/>
      <c r="C30" s="189" t="s">
        <v>157</v>
      </c>
      <c r="D30" s="163"/>
      <c r="E30" s="164">
        <v>10.165930000000001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158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58"/>
      <c r="B31" s="159"/>
      <c r="C31" s="189" t="s">
        <v>159</v>
      </c>
      <c r="D31" s="163"/>
      <c r="E31" s="164">
        <v>0.98280000000000001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158</v>
      </c>
      <c r="AH31" s="151">
        <v>0</v>
      </c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189" t="s">
        <v>168</v>
      </c>
      <c r="D32" s="163"/>
      <c r="E32" s="164">
        <v>0.55000000000000004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158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x14ac:dyDescent="0.25">
      <c r="A33" s="165" t="s">
        <v>150</v>
      </c>
      <c r="B33" s="166" t="s">
        <v>65</v>
      </c>
      <c r="C33" s="187" t="s">
        <v>66</v>
      </c>
      <c r="D33" s="167"/>
      <c r="E33" s="168"/>
      <c r="F33" s="169"/>
      <c r="G33" s="169">
        <f>SUMIF(AG34:AG42,"&lt;&gt;NOR",G34:G42)</f>
        <v>0</v>
      </c>
      <c r="H33" s="169"/>
      <c r="I33" s="169">
        <f>SUM(I34:I42)</f>
        <v>0</v>
      </c>
      <c r="J33" s="169"/>
      <c r="K33" s="169">
        <f>SUM(K34:K42)</f>
        <v>0</v>
      </c>
      <c r="L33" s="169"/>
      <c r="M33" s="169">
        <f>SUM(M34:M42)</f>
        <v>0</v>
      </c>
      <c r="N33" s="169"/>
      <c r="O33" s="169">
        <f>SUM(O34:O42)</f>
        <v>30.25</v>
      </c>
      <c r="P33" s="169"/>
      <c r="Q33" s="169">
        <f>SUM(Q34:Q42)</f>
        <v>0</v>
      </c>
      <c r="R33" s="169"/>
      <c r="S33" s="169"/>
      <c r="T33" s="169"/>
      <c r="U33" s="169"/>
      <c r="V33" s="169">
        <f>SUM(V34:V42)</f>
        <v>22.68</v>
      </c>
      <c r="W33" s="170"/>
      <c r="AG33" t="s">
        <v>151</v>
      </c>
    </row>
    <row r="34" spans="1:60" outlineLevel="1" x14ac:dyDescent="0.25">
      <c r="A34" s="171">
        <v>8</v>
      </c>
      <c r="B34" s="172" t="s">
        <v>180</v>
      </c>
      <c r="C34" s="188" t="s">
        <v>181</v>
      </c>
      <c r="D34" s="173" t="s">
        <v>154</v>
      </c>
      <c r="E34" s="174">
        <v>10.322900000000001</v>
      </c>
      <c r="F34" s="175"/>
      <c r="G34" s="176">
        <f>ROUND(E34*F34,2)</f>
        <v>0</v>
      </c>
      <c r="H34" s="175"/>
      <c r="I34" s="176">
        <f>ROUND(E34*H34,2)</f>
        <v>0</v>
      </c>
      <c r="J34" s="175"/>
      <c r="K34" s="176">
        <f>ROUND(E34*J34,2)</f>
        <v>0</v>
      </c>
      <c r="L34" s="176">
        <v>21</v>
      </c>
      <c r="M34" s="176">
        <f>G34*(1+L34/100)</f>
        <v>0</v>
      </c>
      <c r="N34" s="176">
        <v>2.5250000000000004</v>
      </c>
      <c r="O34" s="176">
        <f>ROUND(E34*N34,2)</f>
        <v>26.07</v>
      </c>
      <c r="P34" s="176">
        <v>0</v>
      </c>
      <c r="Q34" s="176">
        <f>ROUND(E34*P34,2)</f>
        <v>0</v>
      </c>
      <c r="R34" s="176"/>
      <c r="S34" s="176" t="s">
        <v>155</v>
      </c>
      <c r="T34" s="176" t="s">
        <v>155</v>
      </c>
      <c r="U34" s="176">
        <v>0.47700000000000004</v>
      </c>
      <c r="V34" s="176">
        <f>ROUND(E34*U34,2)</f>
        <v>4.92</v>
      </c>
      <c r="W34" s="177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156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58"/>
      <c r="B35" s="159"/>
      <c r="C35" s="189" t="s">
        <v>182</v>
      </c>
      <c r="D35" s="163"/>
      <c r="E35" s="164">
        <v>9.4129000000000005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158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58"/>
      <c r="B36" s="159"/>
      <c r="C36" s="189" t="s">
        <v>183</v>
      </c>
      <c r="D36" s="163"/>
      <c r="E36" s="164">
        <v>0.91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158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0.399999999999999" outlineLevel="1" x14ac:dyDescent="0.25">
      <c r="A37" s="171">
        <v>9</v>
      </c>
      <c r="B37" s="172" t="s">
        <v>184</v>
      </c>
      <c r="C37" s="188" t="s">
        <v>185</v>
      </c>
      <c r="D37" s="173" t="s">
        <v>186</v>
      </c>
      <c r="E37" s="174">
        <v>7.3735000000000008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76">
        <v>0.54600000000000004</v>
      </c>
      <c r="O37" s="176">
        <f>ROUND(E37*N37,2)</f>
        <v>4.03</v>
      </c>
      <c r="P37" s="176">
        <v>0</v>
      </c>
      <c r="Q37" s="176">
        <f>ROUND(E37*P37,2)</f>
        <v>0</v>
      </c>
      <c r="R37" s="176"/>
      <c r="S37" s="176" t="s">
        <v>155</v>
      </c>
      <c r="T37" s="176" t="s">
        <v>155</v>
      </c>
      <c r="U37" s="176">
        <v>0.93400000000000005</v>
      </c>
      <c r="V37" s="176">
        <f>ROUND(E37*U37,2)</f>
        <v>6.89</v>
      </c>
      <c r="W37" s="177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156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8"/>
      <c r="B38" s="159"/>
      <c r="C38" s="189" t="s">
        <v>187</v>
      </c>
      <c r="D38" s="163"/>
      <c r="E38" s="164">
        <v>6.7235000000000005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158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58"/>
      <c r="B39" s="159"/>
      <c r="C39" s="189" t="s">
        <v>188</v>
      </c>
      <c r="D39" s="163"/>
      <c r="E39" s="164">
        <v>0.65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158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71">
        <v>10</v>
      </c>
      <c r="B40" s="172" t="s">
        <v>189</v>
      </c>
      <c r="C40" s="188" t="s">
        <v>190</v>
      </c>
      <c r="D40" s="173" t="s">
        <v>186</v>
      </c>
      <c r="E40" s="174">
        <v>12.637600000000001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6">
        <v>1.1510000000000001E-2</v>
      </c>
      <c r="O40" s="176">
        <f>ROUND(E40*N40,2)</f>
        <v>0.15</v>
      </c>
      <c r="P40" s="176">
        <v>0</v>
      </c>
      <c r="Q40" s="176">
        <f>ROUND(E40*P40,2)</f>
        <v>0</v>
      </c>
      <c r="R40" s="176"/>
      <c r="S40" s="176" t="s">
        <v>191</v>
      </c>
      <c r="T40" s="176" t="s">
        <v>192</v>
      </c>
      <c r="U40" s="176">
        <v>0.8600000000000001</v>
      </c>
      <c r="V40" s="176">
        <f>ROUND(E40*U40,2)</f>
        <v>10.87</v>
      </c>
      <c r="W40" s="177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156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58"/>
      <c r="B41" s="159"/>
      <c r="C41" s="189" t="s">
        <v>193</v>
      </c>
      <c r="D41" s="163"/>
      <c r="E41" s="164">
        <v>10.7576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158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5">
      <c r="A42" s="158"/>
      <c r="B42" s="159"/>
      <c r="C42" s="189" t="s">
        <v>194</v>
      </c>
      <c r="D42" s="163"/>
      <c r="E42" s="164">
        <v>1.8800000000000001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158</v>
      </c>
      <c r="AH42" s="151">
        <v>0</v>
      </c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x14ac:dyDescent="0.25">
      <c r="A43" s="165" t="s">
        <v>150</v>
      </c>
      <c r="B43" s="166" t="s">
        <v>67</v>
      </c>
      <c r="C43" s="187" t="s">
        <v>68</v>
      </c>
      <c r="D43" s="167"/>
      <c r="E43" s="168"/>
      <c r="F43" s="169"/>
      <c r="G43" s="169">
        <f>SUMIF(AG44:AG73,"&lt;&gt;NOR",G44:G73)</f>
        <v>0</v>
      </c>
      <c r="H43" s="169"/>
      <c r="I43" s="169">
        <f>SUM(I44:I73)</f>
        <v>0</v>
      </c>
      <c r="J43" s="169"/>
      <c r="K43" s="169">
        <f>SUM(K44:K73)</f>
        <v>0</v>
      </c>
      <c r="L43" s="169"/>
      <c r="M43" s="169">
        <f>SUM(M44:M73)</f>
        <v>0</v>
      </c>
      <c r="N43" s="169"/>
      <c r="O43" s="169">
        <f>SUM(O44:O73)</f>
        <v>15.829999999999998</v>
      </c>
      <c r="P43" s="169"/>
      <c r="Q43" s="169">
        <f>SUM(Q44:Q73)</f>
        <v>0</v>
      </c>
      <c r="R43" s="169"/>
      <c r="S43" s="169"/>
      <c r="T43" s="169"/>
      <c r="U43" s="169"/>
      <c r="V43" s="169">
        <f>SUM(V44:V73)</f>
        <v>65.510000000000005</v>
      </c>
      <c r="W43" s="170"/>
      <c r="AG43" t="s">
        <v>151</v>
      </c>
    </row>
    <row r="44" spans="1:60" outlineLevel="1" x14ac:dyDescent="0.25">
      <c r="A44" s="171">
        <v>11</v>
      </c>
      <c r="B44" s="172" t="s">
        <v>195</v>
      </c>
      <c r="C44" s="188" t="s">
        <v>196</v>
      </c>
      <c r="D44" s="173" t="s">
        <v>154</v>
      </c>
      <c r="E44" s="174">
        <v>0.69212000000000007</v>
      </c>
      <c r="F44" s="175"/>
      <c r="G44" s="176">
        <f>ROUND(E44*F44,2)</f>
        <v>0</v>
      </c>
      <c r="H44" s="175"/>
      <c r="I44" s="176">
        <f>ROUND(E44*H44,2)</f>
        <v>0</v>
      </c>
      <c r="J44" s="175"/>
      <c r="K44" s="176">
        <f>ROUND(E44*J44,2)</f>
        <v>0</v>
      </c>
      <c r="L44" s="176">
        <v>21</v>
      </c>
      <c r="M44" s="176">
        <f>G44*(1+L44/100)</f>
        <v>0</v>
      </c>
      <c r="N44" s="176">
        <v>1.8414400000000002</v>
      </c>
      <c r="O44" s="176">
        <f>ROUND(E44*N44,2)</f>
        <v>1.27</v>
      </c>
      <c r="P44" s="176">
        <v>0</v>
      </c>
      <c r="Q44" s="176">
        <f>ROUND(E44*P44,2)</f>
        <v>0</v>
      </c>
      <c r="R44" s="176"/>
      <c r="S44" s="176" t="s">
        <v>155</v>
      </c>
      <c r="T44" s="176" t="s">
        <v>155</v>
      </c>
      <c r="U44" s="176">
        <v>3.8420000000000001</v>
      </c>
      <c r="V44" s="176">
        <f>ROUND(E44*U44,2)</f>
        <v>2.66</v>
      </c>
      <c r="W44" s="177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156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8"/>
      <c r="B45" s="159"/>
      <c r="C45" s="189" t="s">
        <v>197</v>
      </c>
      <c r="D45" s="163"/>
      <c r="E45" s="164">
        <v>0.69212000000000007</v>
      </c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158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71">
        <v>12</v>
      </c>
      <c r="B46" s="172" t="s">
        <v>198</v>
      </c>
      <c r="C46" s="188" t="s">
        <v>199</v>
      </c>
      <c r="D46" s="173" t="s">
        <v>186</v>
      </c>
      <c r="E46" s="174">
        <v>28.341500000000003</v>
      </c>
      <c r="F46" s="175"/>
      <c r="G46" s="176">
        <f>ROUND(E46*F46,2)</f>
        <v>0</v>
      </c>
      <c r="H46" s="175"/>
      <c r="I46" s="176">
        <f>ROUND(E46*H46,2)</f>
        <v>0</v>
      </c>
      <c r="J46" s="175"/>
      <c r="K46" s="176">
        <f>ROUND(E46*J46,2)</f>
        <v>0</v>
      </c>
      <c r="L46" s="176">
        <v>21</v>
      </c>
      <c r="M46" s="176">
        <f>G46*(1+L46/100)</f>
        <v>0</v>
      </c>
      <c r="N46" s="176">
        <v>0.34197000000000005</v>
      </c>
      <c r="O46" s="176">
        <f>ROUND(E46*N46,2)</f>
        <v>9.69</v>
      </c>
      <c r="P46" s="176">
        <v>0</v>
      </c>
      <c r="Q46" s="176">
        <f>ROUND(E46*P46,2)</f>
        <v>0</v>
      </c>
      <c r="R46" s="176"/>
      <c r="S46" s="176" t="s">
        <v>155</v>
      </c>
      <c r="T46" s="176" t="s">
        <v>155</v>
      </c>
      <c r="U46" s="176">
        <v>1.0604</v>
      </c>
      <c r="V46" s="176">
        <f>ROUND(E46*U46,2)</f>
        <v>30.05</v>
      </c>
      <c r="W46" s="177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156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58"/>
      <c r="B47" s="159"/>
      <c r="C47" s="189" t="s">
        <v>200</v>
      </c>
      <c r="D47" s="163"/>
      <c r="E47" s="164">
        <v>29.046500000000002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158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5">
      <c r="A48" s="158"/>
      <c r="B48" s="159"/>
      <c r="C48" s="189" t="s">
        <v>201</v>
      </c>
      <c r="D48" s="163"/>
      <c r="E48" s="164">
        <v>5.4270000000000005</v>
      </c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158</v>
      </c>
      <c r="AH48" s="151">
        <v>0</v>
      </c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58"/>
      <c r="B49" s="159"/>
      <c r="C49" s="189" t="s">
        <v>202</v>
      </c>
      <c r="D49" s="163"/>
      <c r="E49" s="164">
        <v>-4.8</v>
      </c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158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58"/>
      <c r="B50" s="159"/>
      <c r="C50" s="189" t="s">
        <v>203</v>
      </c>
      <c r="D50" s="163"/>
      <c r="E50" s="164">
        <v>-1.3319999999999999</v>
      </c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158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5">
      <c r="A51" s="171">
        <v>13</v>
      </c>
      <c r="B51" s="172" t="s">
        <v>204</v>
      </c>
      <c r="C51" s="188" t="s">
        <v>205</v>
      </c>
      <c r="D51" s="173" t="s">
        <v>206</v>
      </c>
      <c r="E51" s="174">
        <v>4</v>
      </c>
      <c r="F51" s="175"/>
      <c r="G51" s="176">
        <f>ROUND(E51*F51,2)</f>
        <v>0</v>
      </c>
      <c r="H51" s="175"/>
      <c r="I51" s="176">
        <f>ROUND(E51*H51,2)</f>
        <v>0</v>
      </c>
      <c r="J51" s="175"/>
      <c r="K51" s="176">
        <f>ROUND(E51*J51,2)</f>
        <v>0</v>
      </c>
      <c r="L51" s="176">
        <v>21</v>
      </c>
      <c r="M51" s="176">
        <f>G51*(1+L51/100)</f>
        <v>0</v>
      </c>
      <c r="N51" s="176">
        <v>1.7260000000000001E-2</v>
      </c>
      <c r="O51" s="176">
        <f>ROUND(E51*N51,2)</f>
        <v>7.0000000000000007E-2</v>
      </c>
      <c r="P51" s="176">
        <v>0</v>
      </c>
      <c r="Q51" s="176">
        <f>ROUND(E51*P51,2)</f>
        <v>0</v>
      </c>
      <c r="R51" s="176"/>
      <c r="S51" s="176" t="s">
        <v>155</v>
      </c>
      <c r="T51" s="176" t="s">
        <v>155</v>
      </c>
      <c r="U51" s="176">
        <v>0.23250000000000001</v>
      </c>
      <c r="V51" s="176">
        <f>ROUND(E51*U51,2)</f>
        <v>0.93</v>
      </c>
      <c r="W51" s="177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156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58"/>
      <c r="B52" s="159"/>
      <c r="C52" s="189" t="s">
        <v>69</v>
      </c>
      <c r="D52" s="163"/>
      <c r="E52" s="164">
        <v>4</v>
      </c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158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71">
        <v>14</v>
      </c>
      <c r="B53" s="172" t="s">
        <v>207</v>
      </c>
      <c r="C53" s="188" t="s">
        <v>208</v>
      </c>
      <c r="D53" s="173" t="s">
        <v>206</v>
      </c>
      <c r="E53" s="174">
        <v>10</v>
      </c>
      <c r="F53" s="175"/>
      <c r="G53" s="176">
        <f>ROUND(E53*F53,2)</f>
        <v>0</v>
      </c>
      <c r="H53" s="175"/>
      <c r="I53" s="176">
        <f>ROUND(E53*H53,2)</f>
        <v>0</v>
      </c>
      <c r="J53" s="175"/>
      <c r="K53" s="176">
        <f>ROUND(E53*J53,2)</f>
        <v>0</v>
      </c>
      <c r="L53" s="176">
        <v>21</v>
      </c>
      <c r="M53" s="176">
        <f>G53*(1+L53/100)</f>
        <v>0</v>
      </c>
      <c r="N53" s="176">
        <v>3.6370000000000006E-2</v>
      </c>
      <c r="O53" s="176">
        <f>ROUND(E53*N53,2)</f>
        <v>0.36</v>
      </c>
      <c r="P53" s="176">
        <v>0</v>
      </c>
      <c r="Q53" s="176">
        <f>ROUND(E53*P53,2)</f>
        <v>0</v>
      </c>
      <c r="R53" s="176"/>
      <c r="S53" s="176" t="s">
        <v>155</v>
      </c>
      <c r="T53" s="176" t="s">
        <v>155</v>
      </c>
      <c r="U53" s="176">
        <v>0.24500000000000002</v>
      </c>
      <c r="V53" s="176">
        <f>ROUND(E53*U53,2)</f>
        <v>2.4500000000000002</v>
      </c>
      <c r="W53" s="177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156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5">
      <c r="A54" s="158"/>
      <c r="B54" s="159"/>
      <c r="C54" s="189" t="s">
        <v>209</v>
      </c>
      <c r="D54" s="163"/>
      <c r="E54" s="164">
        <v>10</v>
      </c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158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5">
      <c r="A55" s="171">
        <v>15</v>
      </c>
      <c r="B55" s="172" t="s">
        <v>210</v>
      </c>
      <c r="C55" s="188" t="s">
        <v>211</v>
      </c>
      <c r="D55" s="173" t="s">
        <v>206</v>
      </c>
      <c r="E55" s="174">
        <v>15</v>
      </c>
      <c r="F55" s="175"/>
      <c r="G55" s="176">
        <f>ROUND(E55*F55,2)</f>
        <v>0</v>
      </c>
      <c r="H55" s="175"/>
      <c r="I55" s="176">
        <f>ROUND(E55*H55,2)</f>
        <v>0</v>
      </c>
      <c r="J55" s="175"/>
      <c r="K55" s="176">
        <f>ROUND(E55*J55,2)</f>
        <v>0</v>
      </c>
      <c r="L55" s="176">
        <v>21</v>
      </c>
      <c r="M55" s="176">
        <f>G55*(1+L55/100)</f>
        <v>0</v>
      </c>
      <c r="N55" s="176">
        <v>4.5290000000000004E-2</v>
      </c>
      <c r="O55" s="176">
        <f>ROUND(E55*N55,2)</f>
        <v>0.68</v>
      </c>
      <c r="P55" s="176">
        <v>0</v>
      </c>
      <c r="Q55" s="176">
        <f>ROUND(E55*P55,2)</f>
        <v>0</v>
      </c>
      <c r="R55" s="176"/>
      <c r="S55" s="176" t="s">
        <v>155</v>
      </c>
      <c r="T55" s="176" t="s">
        <v>155</v>
      </c>
      <c r="U55" s="176">
        <v>0.2525</v>
      </c>
      <c r="V55" s="176">
        <f>ROUND(E55*U55,2)</f>
        <v>3.79</v>
      </c>
      <c r="W55" s="177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156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58"/>
      <c r="B56" s="159"/>
      <c r="C56" s="189" t="s">
        <v>212</v>
      </c>
      <c r="D56" s="163"/>
      <c r="E56" s="164">
        <v>15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158</v>
      </c>
      <c r="AH56" s="151">
        <v>0</v>
      </c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71">
        <v>16</v>
      </c>
      <c r="B57" s="172" t="s">
        <v>213</v>
      </c>
      <c r="C57" s="188" t="s">
        <v>214</v>
      </c>
      <c r="D57" s="173" t="s">
        <v>206</v>
      </c>
      <c r="E57" s="174">
        <v>13</v>
      </c>
      <c r="F57" s="175"/>
      <c r="G57" s="176">
        <f>ROUND(E57*F57,2)</f>
        <v>0</v>
      </c>
      <c r="H57" s="175"/>
      <c r="I57" s="176">
        <f>ROUND(E57*H57,2)</f>
        <v>0</v>
      </c>
      <c r="J57" s="175"/>
      <c r="K57" s="176">
        <f>ROUND(E57*J57,2)</f>
        <v>0</v>
      </c>
      <c r="L57" s="176">
        <v>21</v>
      </c>
      <c r="M57" s="176">
        <f>G57*(1+L57/100)</f>
        <v>0</v>
      </c>
      <c r="N57" s="176">
        <v>5.4220000000000004E-2</v>
      </c>
      <c r="O57" s="176">
        <f>ROUND(E57*N57,2)</f>
        <v>0.7</v>
      </c>
      <c r="P57" s="176">
        <v>0</v>
      </c>
      <c r="Q57" s="176">
        <f>ROUND(E57*P57,2)</f>
        <v>0</v>
      </c>
      <c r="R57" s="176"/>
      <c r="S57" s="176" t="s">
        <v>155</v>
      </c>
      <c r="T57" s="176" t="s">
        <v>155</v>
      </c>
      <c r="U57" s="176">
        <v>0.26</v>
      </c>
      <c r="V57" s="176">
        <f>ROUND(E57*U57,2)</f>
        <v>3.38</v>
      </c>
      <c r="W57" s="177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156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58"/>
      <c r="B58" s="159"/>
      <c r="C58" s="189" t="s">
        <v>215</v>
      </c>
      <c r="D58" s="163"/>
      <c r="E58" s="164">
        <v>13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158</v>
      </c>
      <c r="AH58" s="151">
        <v>0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5">
      <c r="A59" s="171">
        <v>17</v>
      </c>
      <c r="B59" s="172" t="s">
        <v>216</v>
      </c>
      <c r="C59" s="188" t="s">
        <v>217</v>
      </c>
      <c r="D59" s="173" t="s">
        <v>218</v>
      </c>
      <c r="E59" s="174">
        <v>24.71</v>
      </c>
      <c r="F59" s="175"/>
      <c r="G59" s="176">
        <f>ROUND(E59*F59,2)</f>
        <v>0</v>
      </c>
      <c r="H59" s="175"/>
      <c r="I59" s="176">
        <f>ROUND(E59*H59,2)</f>
        <v>0</v>
      </c>
      <c r="J59" s="175"/>
      <c r="K59" s="176">
        <f>ROUND(E59*J59,2)</f>
        <v>0</v>
      </c>
      <c r="L59" s="176">
        <v>21</v>
      </c>
      <c r="M59" s="176">
        <f>G59*(1+L59/100)</f>
        <v>0</v>
      </c>
      <c r="N59" s="176">
        <v>3.9000000000000005E-4</v>
      </c>
      <c r="O59" s="176">
        <f>ROUND(E59*N59,2)</f>
        <v>0.01</v>
      </c>
      <c r="P59" s="176">
        <v>0</v>
      </c>
      <c r="Q59" s="176">
        <f>ROUND(E59*P59,2)</f>
        <v>0</v>
      </c>
      <c r="R59" s="176"/>
      <c r="S59" s="176" t="s">
        <v>155</v>
      </c>
      <c r="T59" s="176" t="s">
        <v>155</v>
      </c>
      <c r="U59" s="176">
        <v>0.15000000000000002</v>
      </c>
      <c r="V59" s="176">
        <f>ROUND(E59*U59,2)</f>
        <v>3.71</v>
      </c>
      <c r="W59" s="177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156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58"/>
      <c r="B60" s="159"/>
      <c r="C60" s="189" t="s">
        <v>219</v>
      </c>
      <c r="D60" s="163"/>
      <c r="E60" s="164">
        <v>3.75</v>
      </c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158</v>
      </c>
      <c r="AH60" s="151">
        <v>0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58"/>
      <c r="B61" s="159"/>
      <c r="C61" s="189" t="s">
        <v>220</v>
      </c>
      <c r="D61" s="163"/>
      <c r="E61" s="164">
        <v>2</v>
      </c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158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58"/>
      <c r="B62" s="159"/>
      <c r="C62" s="189" t="s">
        <v>221</v>
      </c>
      <c r="D62" s="163"/>
      <c r="E62" s="164">
        <v>3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158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8"/>
      <c r="B63" s="159"/>
      <c r="C63" s="189" t="s">
        <v>175</v>
      </c>
      <c r="D63" s="163"/>
      <c r="E63" s="164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158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5">
      <c r="A64" s="158"/>
      <c r="B64" s="159"/>
      <c r="C64" s="189" t="s">
        <v>222</v>
      </c>
      <c r="D64" s="163"/>
      <c r="E64" s="164">
        <v>15.96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158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5">
      <c r="A65" s="171">
        <v>18</v>
      </c>
      <c r="B65" s="172" t="s">
        <v>223</v>
      </c>
      <c r="C65" s="188" t="s">
        <v>224</v>
      </c>
      <c r="D65" s="173" t="s">
        <v>186</v>
      </c>
      <c r="E65" s="174">
        <v>14.896000000000001</v>
      </c>
      <c r="F65" s="175"/>
      <c r="G65" s="176">
        <f>ROUND(E65*F65,2)</f>
        <v>0</v>
      </c>
      <c r="H65" s="175"/>
      <c r="I65" s="176">
        <f>ROUND(E65*H65,2)</f>
        <v>0</v>
      </c>
      <c r="J65" s="175"/>
      <c r="K65" s="176">
        <f>ROUND(E65*J65,2)</f>
        <v>0</v>
      </c>
      <c r="L65" s="176">
        <v>21</v>
      </c>
      <c r="M65" s="176">
        <f>G65*(1+L65/100)</f>
        <v>0</v>
      </c>
      <c r="N65" s="176">
        <v>0.11666000000000001</v>
      </c>
      <c r="O65" s="176">
        <f>ROUND(E65*N65,2)</f>
        <v>1.74</v>
      </c>
      <c r="P65" s="176">
        <v>0</v>
      </c>
      <c r="Q65" s="176">
        <f>ROUND(E65*P65,2)</f>
        <v>0</v>
      </c>
      <c r="R65" s="176"/>
      <c r="S65" s="176" t="s">
        <v>155</v>
      </c>
      <c r="T65" s="176" t="s">
        <v>155</v>
      </c>
      <c r="U65" s="176">
        <v>0.57300000000000006</v>
      </c>
      <c r="V65" s="176">
        <f>ROUND(E65*U65,2)</f>
        <v>8.5399999999999991</v>
      </c>
      <c r="W65" s="177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156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5">
      <c r="A66" s="158"/>
      <c r="B66" s="159"/>
      <c r="C66" s="189" t="s">
        <v>225</v>
      </c>
      <c r="D66" s="163"/>
      <c r="E66" s="164">
        <v>19.296000000000003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51"/>
      <c r="Y66" s="151"/>
      <c r="Z66" s="151"/>
      <c r="AA66" s="151"/>
      <c r="AB66" s="151"/>
      <c r="AC66" s="151"/>
      <c r="AD66" s="151"/>
      <c r="AE66" s="151"/>
      <c r="AF66" s="151"/>
      <c r="AG66" s="151" t="s">
        <v>158</v>
      </c>
      <c r="AH66" s="151">
        <v>0</v>
      </c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5">
      <c r="A67" s="158"/>
      <c r="B67" s="159"/>
      <c r="C67" s="189" t="s">
        <v>226</v>
      </c>
      <c r="D67" s="163"/>
      <c r="E67" s="164">
        <v>-1.5999999999999999</v>
      </c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158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5">
      <c r="A68" s="158"/>
      <c r="B68" s="159"/>
      <c r="C68" s="189" t="s">
        <v>227</v>
      </c>
      <c r="D68" s="163"/>
      <c r="E68" s="164">
        <v>-2.8</v>
      </c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158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0.399999999999999" outlineLevel="1" x14ac:dyDescent="0.25">
      <c r="A69" s="171">
        <v>19</v>
      </c>
      <c r="B69" s="172" t="s">
        <v>228</v>
      </c>
      <c r="C69" s="188" t="s">
        <v>229</v>
      </c>
      <c r="D69" s="173" t="s">
        <v>186</v>
      </c>
      <c r="E69" s="174">
        <v>10.06</v>
      </c>
      <c r="F69" s="175"/>
      <c r="G69" s="176">
        <f>ROUND(E69*F69,2)</f>
        <v>0</v>
      </c>
      <c r="H69" s="175"/>
      <c r="I69" s="176">
        <f>ROUND(E69*H69,2)</f>
        <v>0</v>
      </c>
      <c r="J69" s="175"/>
      <c r="K69" s="176">
        <f>ROUND(E69*J69,2)</f>
        <v>0</v>
      </c>
      <c r="L69" s="176">
        <v>21</v>
      </c>
      <c r="M69" s="176">
        <f>G69*(1+L69/100)</f>
        <v>0</v>
      </c>
      <c r="N69" s="176">
        <v>0.12841000000000002</v>
      </c>
      <c r="O69" s="176">
        <f>ROUND(E69*N69,2)</f>
        <v>1.29</v>
      </c>
      <c r="P69" s="176">
        <v>0</v>
      </c>
      <c r="Q69" s="176">
        <f>ROUND(E69*P69,2)</f>
        <v>0</v>
      </c>
      <c r="R69" s="176"/>
      <c r="S69" s="176" t="s">
        <v>155</v>
      </c>
      <c r="T69" s="176" t="s">
        <v>155</v>
      </c>
      <c r="U69" s="176">
        <v>0.50628000000000006</v>
      </c>
      <c r="V69" s="176">
        <f>ROUND(E69*U69,2)</f>
        <v>5.09</v>
      </c>
      <c r="W69" s="177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156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5">
      <c r="A70" s="158"/>
      <c r="B70" s="159"/>
      <c r="C70" s="189" t="s">
        <v>230</v>
      </c>
      <c r="D70" s="163"/>
      <c r="E70" s="164">
        <v>11.66</v>
      </c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158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58"/>
      <c r="B71" s="159"/>
      <c r="C71" s="189" t="s">
        <v>226</v>
      </c>
      <c r="D71" s="163"/>
      <c r="E71" s="164">
        <v>-1.5999999999999999</v>
      </c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158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5">
      <c r="A72" s="171">
        <v>20</v>
      </c>
      <c r="B72" s="172" t="s">
        <v>231</v>
      </c>
      <c r="C72" s="188" t="s">
        <v>232</v>
      </c>
      <c r="D72" s="173" t="s">
        <v>218</v>
      </c>
      <c r="E72" s="174">
        <v>22</v>
      </c>
      <c r="F72" s="175"/>
      <c r="G72" s="176">
        <f>ROUND(E72*F72,2)</f>
        <v>0</v>
      </c>
      <c r="H72" s="175"/>
      <c r="I72" s="176">
        <f>ROUND(E72*H72,2)</f>
        <v>0</v>
      </c>
      <c r="J72" s="175"/>
      <c r="K72" s="176">
        <f>ROUND(E72*J72,2)</f>
        <v>0</v>
      </c>
      <c r="L72" s="176">
        <v>21</v>
      </c>
      <c r="M72" s="176">
        <f>G72*(1+L72/100)</f>
        <v>0</v>
      </c>
      <c r="N72" s="176">
        <v>1.0200000000000001E-3</v>
      </c>
      <c r="O72" s="176">
        <f>ROUND(E72*N72,2)</f>
        <v>0.02</v>
      </c>
      <c r="P72" s="176">
        <v>0</v>
      </c>
      <c r="Q72" s="176">
        <f>ROUND(E72*P72,2)</f>
        <v>0</v>
      </c>
      <c r="R72" s="176"/>
      <c r="S72" s="176" t="s">
        <v>155</v>
      </c>
      <c r="T72" s="176" t="s">
        <v>155</v>
      </c>
      <c r="U72" s="176">
        <v>0.223</v>
      </c>
      <c r="V72" s="176">
        <f>ROUND(E72*U72,2)</f>
        <v>4.91</v>
      </c>
      <c r="W72" s="177"/>
      <c r="X72" s="151"/>
      <c r="Y72" s="151"/>
      <c r="Z72" s="151"/>
      <c r="AA72" s="151"/>
      <c r="AB72" s="151"/>
      <c r="AC72" s="151"/>
      <c r="AD72" s="151"/>
      <c r="AE72" s="151"/>
      <c r="AF72" s="151"/>
      <c r="AG72" s="151" t="s">
        <v>156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5">
      <c r="A73" s="158"/>
      <c r="B73" s="159"/>
      <c r="C73" s="189" t="s">
        <v>233</v>
      </c>
      <c r="D73" s="163"/>
      <c r="E73" s="164">
        <v>22</v>
      </c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158</v>
      </c>
      <c r="AH73" s="151">
        <v>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5">
      <c r="A74" s="165" t="s">
        <v>150</v>
      </c>
      <c r="B74" s="166" t="s">
        <v>69</v>
      </c>
      <c r="C74" s="187" t="s">
        <v>70</v>
      </c>
      <c r="D74" s="167"/>
      <c r="E74" s="168"/>
      <c r="F74" s="169"/>
      <c r="G74" s="169">
        <f>SUMIF(AG75:AG82,"&lt;&gt;NOR",G75:G82)</f>
        <v>0</v>
      </c>
      <c r="H74" s="169"/>
      <c r="I74" s="169">
        <f>SUM(I75:I82)</f>
        <v>0</v>
      </c>
      <c r="J74" s="169"/>
      <c r="K74" s="169">
        <f>SUM(K75:K82)</f>
        <v>0</v>
      </c>
      <c r="L74" s="169"/>
      <c r="M74" s="169">
        <f>SUM(M75:M82)</f>
        <v>0</v>
      </c>
      <c r="N74" s="169"/>
      <c r="O74" s="169">
        <f>SUM(O75:O82)</f>
        <v>5.35</v>
      </c>
      <c r="P74" s="169"/>
      <c r="Q74" s="169">
        <f>SUM(Q75:Q82)</f>
        <v>0</v>
      </c>
      <c r="R74" s="169"/>
      <c r="S74" s="169"/>
      <c r="T74" s="169"/>
      <c r="U74" s="169"/>
      <c r="V74" s="169">
        <f>SUM(V75:V82)</f>
        <v>134.78</v>
      </c>
      <c r="W74" s="170"/>
      <c r="AG74" t="s">
        <v>151</v>
      </c>
    </row>
    <row r="75" spans="1:60" outlineLevel="1" x14ac:dyDescent="0.25">
      <c r="A75" s="171">
        <v>21</v>
      </c>
      <c r="B75" s="172" t="s">
        <v>234</v>
      </c>
      <c r="C75" s="188" t="s">
        <v>235</v>
      </c>
      <c r="D75" s="173" t="s">
        <v>206</v>
      </c>
      <c r="E75" s="174">
        <v>14</v>
      </c>
      <c r="F75" s="175"/>
      <c r="G75" s="176">
        <f>ROUND(E75*F75,2)</f>
        <v>0</v>
      </c>
      <c r="H75" s="175"/>
      <c r="I75" s="176">
        <f>ROUND(E75*H75,2)</f>
        <v>0</v>
      </c>
      <c r="J75" s="175"/>
      <c r="K75" s="176">
        <f>ROUND(E75*J75,2)</f>
        <v>0</v>
      </c>
      <c r="L75" s="176">
        <v>21</v>
      </c>
      <c r="M75" s="176">
        <f>G75*(1+L75/100)</f>
        <v>0</v>
      </c>
      <c r="N75" s="176">
        <v>6.1190000000000001E-2</v>
      </c>
      <c r="O75" s="176">
        <f>ROUND(E75*N75,2)</f>
        <v>0.86</v>
      </c>
      <c r="P75" s="176">
        <v>0</v>
      </c>
      <c r="Q75" s="176">
        <f>ROUND(E75*P75,2)</f>
        <v>0</v>
      </c>
      <c r="R75" s="176"/>
      <c r="S75" s="176" t="s">
        <v>155</v>
      </c>
      <c r="T75" s="176" t="s">
        <v>155</v>
      </c>
      <c r="U75" s="176">
        <v>0.23</v>
      </c>
      <c r="V75" s="176">
        <f>ROUND(E75*U75,2)</f>
        <v>3.22</v>
      </c>
      <c r="W75" s="177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156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58"/>
      <c r="B76" s="159"/>
      <c r="C76" s="189" t="s">
        <v>236</v>
      </c>
      <c r="D76" s="163"/>
      <c r="E76" s="164">
        <v>14</v>
      </c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158</v>
      </c>
      <c r="AH76" s="151">
        <v>0</v>
      </c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0.399999999999999" outlineLevel="1" x14ac:dyDescent="0.25">
      <c r="A77" s="171">
        <v>22</v>
      </c>
      <c r="B77" s="172" t="s">
        <v>237</v>
      </c>
      <c r="C77" s="188" t="s">
        <v>238</v>
      </c>
      <c r="D77" s="173" t="s">
        <v>186</v>
      </c>
      <c r="E77" s="174">
        <v>100.28</v>
      </c>
      <c r="F77" s="175"/>
      <c r="G77" s="176">
        <f>ROUND(E77*F77,2)</f>
        <v>0</v>
      </c>
      <c r="H77" s="175"/>
      <c r="I77" s="176">
        <f>ROUND(E77*H77,2)</f>
        <v>0</v>
      </c>
      <c r="J77" s="175"/>
      <c r="K77" s="176">
        <f>ROUND(E77*J77,2)</f>
        <v>0</v>
      </c>
      <c r="L77" s="176">
        <v>21</v>
      </c>
      <c r="M77" s="176">
        <f>G77*(1+L77/100)</f>
        <v>0</v>
      </c>
      <c r="N77" s="176">
        <v>1.2150000000000001E-2</v>
      </c>
      <c r="O77" s="176">
        <f>ROUND(E77*N77,2)</f>
        <v>1.22</v>
      </c>
      <c r="P77" s="176">
        <v>0</v>
      </c>
      <c r="Q77" s="176">
        <f>ROUND(E77*P77,2)</f>
        <v>0</v>
      </c>
      <c r="R77" s="176"/>
      <c r="S77" s="176" t="s">
        <v>155</v>
      </c>
      <c r="T77" s="176" t="s">
        <v>155</v>
      </c>
      <c r="U77" s="176">
        <v>1.0110000000000001</v>
      </c>
      <c r="V77" s="176">
        <f>ROUND(E77*U77,2)</f>
        <v>101.38</v>
      </c>
      <c r="W77" s="177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156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5">
      <c r="A78" s="158"/>
      <c r="B78" s="159"/>
      <c r="C78" s="189" t="s">
        <v>239</v>
      </c>
      <c r="D78" s="163"/>
      <c r="E78" s="164">
        <v>100.28</v>
      </c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158</v>
      </c>
      <c r="AH78" s="151">
        <v>0</v>
      </c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20.399999999999999" outlineLevel="1" x14ac:dyDescent="0.25">
      <c r="A79" s="171">
        <v>23</v>
      </c>
      <c r="B79" s="172" t="s">
        <v>237</v>
      </c>
      <c r="C79" s="188" t="s">
        <v>240</v>
      </c>
      <c r="D79" s="173" t="s">
        <v>186</v>
      </c>
      <c r="E79" s="174">
        <v>23.340000000000003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76">
        <v>1.3730000000000001E-2</v>
      </c>
      <c r="O79" s="176">
        <f>ROUND(E79*N79,2)</f>
        <v>0.32</v>
      </c>
      <c r="P79" s="176">
        <v>0</v>
      </c>
      <c r="Q79" s="176">
        <f>ROUND(E79*P79,2)</f>
        <v>0</v>
      </c>
      <c r="R79" s="176"/>
      <c r="S79" s="176" t="s">
        <v>155</v>
      </c>
      <c r="T79" s="176" t="s">
        <v>155</v>
      </c>
      <c r="U79" s="176">
        <v>1.0110000000000001</v>
      </c>
      <c r="V79" s="176">
        <f>ROUND(E79*U79,2)</f>
        <v>23.6</v>
      </c>
      <c r="W79" s="177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156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5">
      <c r="A80" s="158"/>
      <c r="B80" s="159"/>
      <c r="C80" s="189" t="s">
        <v>241</v>
      </c>
      <c r="D80" s="163"/>
      <c r="E80" s="164">
        <v>23.340000000000003</v>
      </c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51"/>
      <c r="Y80" s="151"/>
      <c r="Z80" s="151"/>
      <c r="AA80" s="151"/>
      <c r="AB80" s="151"/>
      <c r="AC80" s="151"/>
      <c r="AD80" s="151"/>
      <c r="AE80" s="151"/>
      <c r="AF80" s="151"/>
      <c r="AG80" s="151" t="s">
        <v>158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20.399999999999999" outlineLevel="1" x14ac:dyDescent="0.25">
      <c r="A81" s="171">
        <v>24</v>
      </c>
      <c r="B81" s="172" t="s">
        <v>242</v>
      </c>
      <c r="C81" s="188" t="s">
        <v>243</v>
      </c>
      <c r="D81" s="173" t="s">
        <v>218</v>
      </c>
      <c r="E81" s="174">
        <v>15.96</v>
      </c>
      <c r="F81" s="175"/>
      <c r="G81" s="176">
        <f>ROUND(E81*F81,2)</f>
        <v>0</v>
      </c>
      <c r="H81" s="175"/>
      <c r="I81" s="176">
        <f>ROUND(E81*H81,2)</f>
        <v>0</v>
      </c>
      <c r="J81" s="175"/>
      <c r="K81" s="176">
        <f>ROUND(E81*J81,2)</f>
        <v>0</v>
      </c>
      <c r="L81" s="176">
        <v>21</v>
      </c>
      <c r="M81" s="176">
        <f>G81*(1+L81/100)</f>
        <v>0</v>
      </c>
      <c r="N81" s="176">
        <v>0.18456</v>
      </c>
      <c r="O81" s="176">
        <f>ROUND(E81*N81,2)</f>
        <v>2.95</v>
      </c>
      <c r="P81" s="176">
        <v>0</v>
      </c>
      <c r="Q81" s="176">
        <f>ROUND(E81*P81,2)</f>
        <v>0</v>
      </c>
      <c r="R81" s="176"/>
      <c r="S81" s="176" t="s">
        <v>155</v>
      </c>
      <c r="T81" s="176" t="s">
        <v>155</v>
      </c>
      <c r="U81" s="176">
        <v>0.41215000000000002</v>
      </c>
      <c r="V81" s="176">
        <f>ROUND(E81*U81,2)</f>
        <v>6.58</v>
      </c>
      <c r="W81" s="177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156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58"/>
      <c r="B82" s="159"/>
      <c r="C82" s="189" t="s">
        <v>244</v>
      </c>
      <c r="D82" s="163"/>
      <c r="E82" s="164">
        <v>15.96</v>
      </c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51"/>
      <c r="Y82" s="151"/>
      <c r="Z82" s="151"/>
      <c r="AA82" s="151"/>
      <c r="AB82" s="151"/>
      <c r="AC82" s="151"/>
      <c r="AD82" s="151"/>
      <c r="AE82" s="151"/>
      <c r="AF82" s="151"/>
      <c r="AG82" s="151" t="s">
        <v>158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x14ac:dyDescent="0.25">
      <c r="A83" s="165" t="s">
        <v>150</v>
      </c>
      <c r="B83" s="166" t="s">
        <v>71</v>
      </c>
      <c r="C83" s="187" t="s">
        <v>72</v>
      </c>
      <c r="D83" s="167"/>
      <c r="E83" s="168"/>
      <c r="F83" s="169"/>
      <c r="G83" s="169">
        <f>SUMIF(AG84:AG94,"&lt;&gt;NOR",G84:G94)</f>
        <v>0</v>
      </c>
      <c r="H83" s="169"/>
      <c r="I83" s="169">
        <f>SUM(I84:I94)</f>
        <v>0</v>
      </c>
      <c r="J83" s="169"/>
      <c r="K83" s="169">
        <f>SUM(K84:K94)</f>
        <v>0</v>
      </c>
      <c r="L83" s="169"/>
      <c r="M83" s="169">
        <f>SUM(M84:M94)</f>
        <v>0</v>
      </c>
      <c r="N83" s="169"/>
      <c r="O83" s="169">
        <f>SUM(O84:O94)</f>
        <v>11.829999999999998</v>
      </c>
      <c r="P83" s="169"/>
      <c r="Q83" s="169">
        <f>SUM(Q84:Q94)</f>
        <v>0</v>
      </c>
      <c r="R83" s="169"/>
      <c r="S83" s="169"/>
      <c r="T83" s="169"/>
      <c r="U83" s="169"/>
      <c r="V83" s="169">
        <f>SUM(V84:V94)</f>
        <v>259.64</v>
      </c>
      <c r="W83" s="170"/>
      <c r="AG83" t="s">
        <v>151</v>
      </c>
    </row>
    <row r="84" spans="1:60" outlineLevel="1" x14ac:dyDescent="0.25">
      <c r="A84" s="171">
        <v>25</v>
      </c>
      <c r="B84" s="172" t="s">
        <v>245</v>
      </c>
      <c r="C84" s="188" t="s">
        <v>246</v>
      </c>
      <c r="D84" s="173" t="s">
        <v>186</v>
      </c>
      <c r="E84" s="174">
        <v>176.43200000000002</v>
      </c>
      <c r="F84" s="175"/>
      <c r="G84" s="176">
        <f>ROUND(E84*F84,2)</f>
        <v>0</v>
      </c>
      <c r="H84" s="175"/>
      <c r="I84" s="176">
        <f>ROUND(E84*H84,2)</f>
        <v>0</v>
      </c>
      <c r="J84" s="175"/>
      <c r="K84" s="176">
        <f>ROUND(E84*J84,2)</f>
        <v>0</v>
      </c>
      <c r="L84" s="176">
        <v>21</v>
      </c>
      <c r="M84" s="176">
        <f>G84*(1+L84/100)</f>
        <v>0</v>
      </c>
      <c r="N84" s="176">
        <v>4.7660000000000001E-2</v>
      </c>
      <c r="O84" s="176">
        <f>ROUND(E84*N84,2)</f>
        <v>8.41</v>
      </c>
      <c r="P84" s="176">
        <v>0</v>
      </c>
      <c r="Q84" s="176">
        <f>ROUND(E84*P84,2)</f>
        <v>0</v>
      </c>
      <c r="R84" s="176"/>
      <c r="S84" s="176" t="s">
        <v>155</v>
      </c>
      <c r="T84" s="176" t="s">
        <v>155</v>
      </c>
      <c r="U84" s="176">
        <v>0.84000000000000008</v>
      </c>
      <c r="V84" s="176">
        <f>ROUND(E84*U84,2)</f>
        <v>148.19999999999999</v>
      </c>
      <c r="W84" s="177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156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0.399999999999999" outlineLevel="1" x14ac:dyDescent="0.25">
      <c r="A85" s="158"/>
      <c r="B85" s="159"/>
      <c r="C85" s="189" t="s">
        <v>247</v>
      </c>
      <c r="D85" s="163"/>
      <c r="E85" s="164">
        <v>131.36000000000001</v>
      </c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51"/>
      <c r="Y85" s="151"/>
      <c r="Z85" s="151"/>
      <c r="AA85" s="151"/>
      <c r="AB85" s="151"/>
      <c r="AC85" s="151"/>
      <c r="AD85" s="151"/>
      <c r="AE85" s="151"/>
      <c r="AF85" s="151"/>
      <c r="AG85" s="151" t="s">
        <v>158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5">
      <c r="A86" s="158"/>
      <c r="B86" s="159"/>
      <c r="C86" s="189" t="s">
        <v>248</v>
      </c>
      <c r="D86" s="163"/>
      <c r="E86" s="164">
        <v>5.3440000000000003</v>
      </c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158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5">
      <c r="A87" s="158"/>
      <c r="B87" s="159"/>
      <c r="C87" s="189" t="s">
        <v>249</v>
      </c>
      <c r="D87" s="163"/>
      <c r="E87" s="164">
        <v>5.8080000000000007</v>
      </c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158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5">
      <c r="A88" s="158"/>
      <c r="B88" s="159"/>
      <c r="C88" s="189" t="s">
        <v>250</v>
      </c>
      <c r="D88" s="163"/>
      <c r="E88" s="164">
        <v>33.92</v>
      </c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158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0.399999999999999" outlineLevel="1" x14ac:dyDescent="0.25">
      <c r="A89" s="171">
        <v>26</v>
      </c>
      <c r="B89" s="172" t="s">
        <v>251</v>
      </c>
      <c r="C89" s="188" t="s">
        <v>252</v>
      </c>
      <c r="D89" s="173" t="s">
        <v>186</v>
      </c>
      <c r="E89" s="174">
        <v>301.78500000000003</v>
      </c>
      <c r="F89" s="175"/>
      <c r="G89" s="176">
        <f>ROUND(E89*F89,2)</f>
        <v>0</v>
      </c>
      <c r="H89" s="175"/>
      <c r="I89" s="176">
        <f>ROUND(E89*H89,2)</f>
        <v>0</v>
      </c>
      <c r="J89" s="175"/>
      <c r="K89" s="176">
        <f>ROUND(E89*J89,2)</f>
        <v>0</v>
      </c>
      <c r="L89" s="176">
        <v>21</v>
      </c>
      <c r="M89" s="176">
        <f>G89*(1+L89/100)</f>
        <v>0</v>
      </c>
      <c r="N89" s="176">
        <v>1.038E-2</v>
      </c>
      <c r="O89" s="176">
        <f>ROUND(E89*N89,2)</f>
        <v>3.13</v>
      </c>
      <c r="P89" s="176">
        <v>0</v>
      </c>
      <c r="Q89" s="176">
        <f>ROUND(E89*P89,2)</f>
        <v>0</v>
      </c>
      <c r="R89" s="176"/>
      <c r="S89" s="176" t="s">
        <v>155</v>
      </c>
      <c r="T89" s="176" t="s">
        <v>155</v>
      </c>
      <c r="U89" s="176">
        <v>0.33688000000000001</v>
      </c>
      <c r="V89" s="176">
        <f>ROUND(E89*U89,2)</f>
        <v>101.67</v>
      </c>
      <c r="W89" s="177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156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0.399999999999999" outlineLevel="1" x14ac:dyDescent="0.25">
      <c r="A90" s="158"/>
      <c r="B90" s="159"/>
      <c r="C90" s="189" t="s">
        <v>253</v>
      </c>
      <c r="D90" s="163"/>
      <c r="E90" s="164">
        <v>204.44500000000002</v>
      </c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158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58"/>
      <c r="B91" s="159"/>
      <c r="C91" s="189" t="s">
        <v>254</v>
      </c>
      <c r="D91" s="163"/>
      <c r="E91" s="164">
        <v>97.34</v>
      </c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51"/>
      <c r="Y91" s="151"/>
      <c r="Z91" s="151"/>
      <c r="AA91" s="151"/>
      <c r="AB91" s="151"/>
      <c r="AC91" s="151"/>
      <c r="AD91" s="151"/>
      <c r="AE91" s="151"/>
      <c r="AF91" s="151"/>
      <c r="AG91" s="151" t="s">
        <v>158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0.399999999999999" outlineLevel="1" x14ac:dyDescent="0.25">
      <c r="A92" s="171">
        <v>27</v>
      </c>
      <c r="B92" s="172" t="s">
        <v>255</v>
      </c>
      <c r="C92" s="188" t="s">
        <v>256</v>
      </c>
      <c r="D92" s="173" t="s">
        <v>186</v>
      </c>
      <c r="E92" s="174">
        <v>8.25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6">
        <v>3.4910000000000004E-2</v>
      </c>
      <c r="O92" s="176">
        <f>ROUND(E92*N92,2)</f>
        <v>0.28999999999999998</v>
      </c>
      <c r="P92" s="176">
        <v>0</v>
      </c>
      <c r="Q92" s="176">
        <f>ROUND(E92*P92,2)</f>
        <v>0</v>
      </c>
      <c r="R92" s="176"/>
      <c r="S92" s="176" t="s">
        <v>155</v>
      </c>
      <c r="T92" s="176" t="s">
        <v>155</v>
      </c>
      <c r="U92" s="176">
        <v>1.1841700000000002</v>
      </c>
      <c r="V92" s="176">
        <f>ROUND(E92*U92,2)</f>
        <v>9.77</v>
      </c>
      <c r="W92" s="177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156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5">
      <c r="A93" s="158"/>
      <c r="B93" s="159"/>
      <c r="C93" s="189" t="s">
        <v>257</v>
      </c>
      <c r="D93" s="163"/>
      <c r="E93" s="164">
        <v>4.6800000000000006</v>
      </c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158</v>
      </c>
      <c r="AH93" s="151">
        <v>0</v>
      </c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5">
      <c r="A94" s="158"/>
      <c r="B94" s="159"/>
      <c r="C94" s="189" t="s">
        <v>258</v>
      </c>
      <c r="D94" s="163"/>
      <c r="E94" s="164">
        <v>3.5700000000000003</v>
      </c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158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x14ac:dyDescent="0.25">
      <c r="A95" s="165" t="s">
        <v>150</v>
      </c>
      <c r="B95" s="166" t="s">
        <v>73</v>
      </c>
      <c r="C95" s="187" t="s">
        <v>74</v>
      </c>
      <c r="D95" s="167"/>
      <c r="E95" s="168"/>
      <c r="F95" s="169"/>
      <c r="G95" s="169">
        <f>SUMIF(AG96:AG115,"&lt;&gt;NOR",G96:G115)</f>
        <v>0</v>
      </c>
      <c r="H95" s="169"/>
      <c r="I95" s="169">
        <f>SUM(I96:I115)</f>
        <v>0</v>
      </c>
      <c r="J95" s="169"/>
      <c r="K95" s="169">
        <f>SUM(K96:K115)</f>
        <v>0</v>
      </c>
      <c r="L95" s="169"/>
      <c r="M95" s="169">
        <f>SUM(M96:M115)</f>
        <v>0</v>
      </c>
      <c r="N95" s="169"/>
      <c r="O95" s="169">
        <f>SUM(O96:O115)</f>
        <v>12.03</v>
      </c>
      <c r="P95" s="169"/>
      <c r="Q95" s="169">
        <f>SUM(Q96:Q115)</f>
        <v>0</v>
      </c>
      <c r="R95" s="169"/>
      <c r="S95" s="169"/>
      <c r="T95" s="169"/>
      <c r="U95" s="169"/>
      <c r="V95" s="169">
        <f>SUM(V96:V115)</f>
        <v>364.55999999999995</v>
      </c>
      <c r="W95" s="170"/>
      <c r="AG95" t="s">
        <v>151</v>
      </c>
    </row>
    <row r="96" spans="1:60" outlineLevel="1" x14ac:dyDescent="0.25">
      <c r="A96" s="171">
        <v>28</v>
      </c>
      <c r="B96" s="172" t="s">
        <v>259</v>
      </c>
      <c r="C96" s="188" t="s">
        <v>260</v>
      </c>
      <c r="D96" s="173" t="s">
        <v>186</v>
      </c>
      <c r="E96" s="174">
        <v>59.38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6">
        <v>5.7230000000000003E-2</v>
      </c>
      <c r="O96" s="176">
        <f>ROUND(E96*N96,2)</f>
        <v>3.4</v>
      </c>
      <c r="P96" s="176">
        <v>0</v>
      </c>
      <c r="Q96" s="176">
        <f>ROUND(E96*P96,2)</f>
        <v>0</v>
      </c>
      <c r="R96" s="176"/>
      <c r="S96" s="176" t="s">
        <v>155</v>
      </c>
      <c r="T96" s="176" t="s">
        <v>155</v>
      </c>
      <c r="U96" s="176">
        <v>1.3210000000000002</v>
      </c>
      <c r="V96" s="176">
        <f>ROUND(E96*U96,2)</f>
        <v>78.44</v>
      </c>
      <c r="W96" s="177"/>
      <c r="X96" s="151"/>
      <c r="Y96" s="151"/>
      <c r="Z96" s="151"/>
      <c r="AA96" s="151"/>
      <c r="AB96" s="151"/>
      <c r="AC96" s="151"/>
      <c r="AD96" s="151"/>
      <c r="AE96" s="151"/>
      <c r="AF96" s="151"/>
      <c r="AG96" s="151" t="s">
        <v>156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5">
      <c r="A97" s="158"/>
      <c r="B97" s="159"/>
      <c r="C97" s="189" t="s">
        <v>261</v>
      </c>
      <c r="D97" s="163"/>
      <c r="E97" s="164">
        <v>49.580000000000005</v>
      </c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158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5">
      <c r="A98" s="158"/>
      <c r="B98" s="159"/>
      <c r="C98" s="189" t="s">
        <v>262</v>
      </c>
      <c r="D98" s="163"/>
      <c r="E98" s="164">
        <v>9.8000000000000007</v>
      </c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51"/>
      <c r="Y98" s="151"/>
      <c r="Z98" s="151"/>
      <c r="AA98" s="151"/>
      <c r="AB98" s="151"/>
      <c r="AC98" s="151"/>
      <c r="AD98" s="151"/>
      <c r="AE98" s="151"/>
      <c r="AF98" s="151"/>
      <c r="AG98" s="151" t="s">
        <v>158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5">
      <c r="A99" s="171">
        <v>29</v>
      </c>
      <c r="B99" s="172" t="s">
        <v>263</v>
      </c>
      <c r="C99" s="188" t="s">
        <v>264</v>
      </c>
      <c r="D99" s="173" t="s">
        <v>186</v>
      </c>
      <c r="E99" s="174">
        <v>231.31200000000001</v>
      </c>
      <c r="F99" s="175"/>
      <c r="G99" s="176">
        <f>ROUND(E99*F99,2)</f>
        <v>0</v>
      </c>
      <c r="H99" s="175"/>
      <c r="I99" s="176">
        <f>ROUND(E99*H99,2)</f>
        <v>0</v>
      </c>
      <c r="J99" s="175"/>
      <c r="K99" s="176">
        <f>ROUND(E99*J99,2)</f>
        <v>0</v>
      </c>
      <c r="L99" s="176">
        <v>21</v>
      </c>
      <c r="M99" s="176">
        <f>G99*(1+L99/100)</f>
        <v>0</v>
      </c>
      <c r="N99" s="176">
        <v>3.0320000000000003E-2</v>
      </c>
      <c r="O99" s="176">
        <f>ROUND(E99*N99,2)</f>
        <v>7.01</v>
      </c>
      <c r="P99" s="176">
        <v>0</v>
      </c>
      <c r="Q99" s="176">
        <f>ROUND(E99*P99,2)</f>
        <v>0</v>
      </c>
      <c r="R99" s="176"/>
      <c r="S99" s="176" t="s">
        <v>155</v>
      </c>
      <c r="T99" s="176" t="s">
        <v>155</v>
      </c>
      <c r="U99" s="176">
        <v>0.39127000000000001</v>
      </c>
      <c r="V99" s="176">
        <f>ROUND(E99*U99,2)</f>
        <v>90.51</v>
      </c>
      <c r="W99" s="177"/>
      <c r="X99" s="151"/>
      <c r="Y99" s="151"/>
      <c r="Z99" s="151"/>
      <c r="AA99" s="151"/>
      <c r="AB99" s="151"/>
      <c r="AC99" s="151"/>
      <c r="AD99" s="151"/>
      <c r="AE99" s="151"/>
      <c r="AF99" s="151"/>
      <c r="AG99" s="151" t="s">
        <v>156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58"/>
      <c r="B100" s="159"/>
      <c r="C100" s="189" t="s">
        <v>265</v>
      </c>
      <c r="D100" s="163"/>
      <c r="E100" s="164">
        <v>217.80200000000002</v>
      </c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158</v>
      </c>
      <c r="AH100" s="151">
        <v>0</v>
      </c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58"/>
      <c r="B101" s="159"/>
      <c r="C101" s="189" t="s">
        <v>266</v>
      </c>
      <c r="D101" s="163"/>
      <c r="E101" s="164">
        <v>13.510000000000002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158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5">
      <c r="A102" s="171">
        <v>30</v>
      </c>
      <c r="B102" s="172" t="s">
        <v>267</v>
      </c>
      <c r="C102" s="188" t="s">
        <v>268</v>
      </c>
      <c r="D102" s="173" t="s">
        <v>186</v>
      </c>
      <c r="E102" s="174">
        <v>6.3188000000000004</v>
      </c>
      <c r="F102" s="175"/>
      <c r="G102" s="176">
        <f>ROUND(E102*F102,2)</f>
        <v>0</v>
      </c>
      <c r="H102" s="175"/>
      <c r="I102" s="176">
        <f>ROUND(E102*H102,2)</f>
        <v>0</v>
      </c>
      <c r="J102" s="175"/>
      <c r="K102" s="176">
        <f>ROUND(E102*J102,2)</f>
        <v>0</v>
      </c>
      <c r="L102" s="176">
        <v>21</v>
      </c>
      <c r="M102" s="176">
        <f>G102*(1+L102/100)</f>
        <v>0</v>
      </c>
      <c r="N102" s="176">
        <v>6.1800000000000006E-3</v>
      </c>
      <c r="O102" s="176">
        <f>ROUND(E102*N102,2)</f>
        <v>0.04</v>
      </c>
      <c r="P102" s="176">
        <v>0</v>
      </c>
      <c r="Q102" s="176">
        <f>ROUND(E102*P102,2)</f>
        <v>0</v>
      </c>
      <c r="R102" s="176"/>
      <c r="S102" s="176" t="s">
        <v>155</v>
      </c>
      <c r="T102" s="176" t="s">
        <v>155</v>
      </c>
      <c r="U102" s="176">
        <v>0.5</v>
      </c>
      <c r="V102" s="176">
        <f>ROUND(E102*U102,2)</f>
        <v>3.16</v>
      </c>
      <c r="W102" s="177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156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5">
      <c r="A103" s="158"/>
      <c r="B103" s="159"/>
      <c r="C103" s="189" t="s">
        <v>269</v>
      </c>
      <c r="D103" s="163"/>
      <c r="E103" s="164">
        <v>5.3788</v>
      </c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158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5">
      <c r="A104" s="158"/>
      <c r="B104" s="159"/>
      <c r="C104" s="189" t="s">
        <v>270</v>
      </c>
      <c r="D104" s="163"/>
      <c r="E104" s="164">
        <v>0.94000000000000006</v>
      </c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158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71">
        <v>31</v>
      </c>
      <c r="B105" s="172" t="s">
        <v>271</v>
      </c>
      <c r="C105" s="188" t="s">
        <v>272</v>
      </c>
      <c r="D105" s="173" t="s">
        <v>186</v>
      </c>
      <c r="E105" s="174">
        <v>231.31200000000001</v>
      </c>
      <c r="F105" s="175"/>
      <c r="G105" s="176">
        <f>ROUND(E105*F105,2)</f>
        <v>0</v>
      </c>
      <c r="H105" s="175"/>
      <c r="I105" s="176">
        <f>ROUND(E105*H105,2)</f>
        <v>0</v>
      </c>
      <c r="J105" s="175"/>
      <c r="K105" s="176">
        <f>ROUND(E105*J105,2)</f>
        <v>0</v>
      </c>
      <c r="L105" s="176">
        <v>21</v>
      </c>
      <c r="M105" s="176">
        <f>G105*(1+L105/100)</f>
        <v>0</v>
      </c>
      <c r="N105" s="176">
        <v>5.7700000000000008E-3</v>
      </c>
      <c r="O105" s="176">
        <f>ROUND(E105*N105,2)</f>
        <v>1.33</v>
      </c>
      <c r="P105" s="176">
        <v>0</v>
      </c>
      <c r="Q105" s="176">
        <f>ROUND(E105*P105,2)</f>
        <v>0</v>
      </c>
      <c r="R105" s="176"/>
      <c r="S105" s="176" t="s">
        <v>155</v>
      </c>
      <c r="T105" s="176" t="s">
        <v>155</v>
      </c>
      <c r="U105" s="176">
        <v>0.31900000000000001</v>
      </c>
      <c r="V105" s="176">
        <f>ROUND(E105*U105,2)</f>
        <v>73.790000000000006</v>
      </c>
      <c r="W105" s="177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156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5">
      <c r="A106" s="158"/>
      <c r="B106" s="159"/>
      <c r="C106" s="189" t="s">
        <v>265</v>
      </c>
      <c r="D106" s="163"/>
      <c r="E106" s="164">
        <v>217.80200000000002</v>
      </c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158</v>
      </c>
      <c r="AH106" s="151">
        <v>0</v>
      </c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5">
      <c r="A107" s="158"/>
      <c r="B107" s="159"/>
      <c r="C107" s="189" t="s">
        <v>266</v>
      </c>
      <c r="D107" s="163"/>
      <c r="E107" s="164">
        <v>13.510000000000002</v>
      </c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 t="s">
        <v>158</v>
      </c>
      <c r="AH107" s="151">
        <v>0</v>
      </c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5">
      <c r="A108" s="171">
        <v>32</v>
      </c>
      <c r="B108" s="172" t="s">
        <v>273</v>
      </c>
      <c r="C108" s="188" t="s">
        <v>274</v>
      </c>
      <c r="D108" s="173" t="s">
        <v>186</v>
      </c>
      <c r="E108" s="174">
        <v>290.69200000000001</v>
      </c>
      <c r="F108" s="175"/>
      <c r="G108" s="176">
        <f>ROUND(E108*F108,2)</f>
        <v>0</v>
      </c>
      <c r="H108" s="175"/>
      <c r="I108" s="176">
        <f>ROUND(E108*H108,2)</f>
        <v>0</v>
      </c>
      <c r="J108" s="175"/>
      <c r="K108" s="176">
        <f>ROUND(E108*J108,2)</f>
        <v>0</v>
      </c>
      <c r="L108" s="176">
        <v>21</v>
      </c>
      <c r="M108" s="176">
        <f>G108*(1+L108/100)</f>
        <v>0</v>
      </c>
      <c r="N108" s="176">
        <v>8.7000000000000001E-4</v>
      </c>
      <c r="O108" s="176">
        <f>ROUND(E108*N108,2)</f>
        <v>0.25</v>
      </c>
      <c r="P108" s="176">
        <v>0</v>
      </c>
      <c r="Q108" s="176">
        <f>ROUND(E108*P108,2)</f>
        <v>0</v>
      </c>
      <c r="R108" s="176"/>
      <c r="S108" s="176" t="s">
        <v>155</v>
      </c>
      <c r="T108" s="176" t="s">
        <v>155</v>
      </c>
      <c r="U108" s="176">
        <v>0.26500000000000001</v>
      </c>
      <c r="V108" s="176">
        <f>ROUND(E108*U108,2)</f>
        <v>77.03</v>
      </c>
      <c r="W108" s="177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156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5">
      <c r="A109" s="158"/>
      <c r="B109" s="159"/>
      <c r="C109" s="189" t="s">
        <v>265</v>
      </c>
      <c r="D109" s="163"/>
      <c r="E109" s="164">
        <v>217.80200000000002</v>
      </c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 t="s">
        <v>158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5">
      <c r="A110" s="158"/>
      <c r="B110" s="159"/>
      <c r="C110" s="189" t="s">
        <v>266</v>
      </c>
      <c r="D110" s="163"/>
      <c r="E110" s="164">
        <v>13.510000000000002</v>
      </c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158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5">
      <c r="A111" s="158"/>
      <c r="B111" s="159"/>
      <c r="C111" s="189" t="s">
        <v>261</v>
      </c>
      <c r="D111" s="163"/>
      <c r="E111" s="164">
        <v>49.580000000000005</v>
      </c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 t="s">
        <v>158</v>
      </c>
      <c r="AH111" s="151">
        <v>0</v>
      </c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5">
      <c r="A112" s="158"/>
      <c r="B112" s="159"/>
      <c r="C112" s="189" t="s">
        <v>262</v>
      </c>
      <c r="D112" s="163"/>
      <c r="E112" s="164">
        <v>9.8000000000000007</v>
      </c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158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5">
      <c r="A113" s="171">
        <v>33</v>
      </c>
      <c r="B113" s="172" t="s">
        <v>275</v>
      </c>
      <c r="C113" s="188" t="s">
        <v>276</v>
      </c>
      <c r="D113" s="173" t="s">
        <v>186</v>
      </c>
      <c r="E113" s="174">
        <v>231.30200000000002</v>
      </c>
      <c r="F113" s="175"/>
      <c r="G113" s="176">
        <f>ROUND(E113*F113,2)</f>
        <v>0</v>
      </c>
      <c r="H113" s="175"/>
      <c r="I113" s="176">
        <f>ROUND(E113*H113,2)</f>
        <v>0</v>
      </c>
      <c r="J113" s="175"/>
      <c r="K113" s="176">
        <f>ROUND(E113*J113,2)</f>
        <v>0</v>
      </c>
      <c r="L113" s="176">
        <v>21</v>
      </c>
      <c r="M113" s="176">
        <f>G113*(1+L113/100)</f>
        <v>0</v>
      </c>
      <c r="N113" s="176">
        <v>2.0000000000000002E-5</v>
      </c>
      <c r="O113" s="176">
        <f>ROUND(E113*N113,2)</f>
        <v>0</v>
      </c>
      <c r="P113" s="176">
        <v>0</v>
      </c>
      <c r="Q113" s="176">
        <f>ROUND(E113*P113,2)</f>
        <v>0</v>
      </c>
      <c r="R113" s="176"/>
      <c r="S113" s="176" t="s">
        <v>155</v>
      </c>
      <c r="T113" s="176" t="s">
        <v>155</v>
      </c>
      <c r="U113" s="176">
        <v>0.18000000000000002</v>
      </c>
      <c r="V113" s="176">
        <f>ROUND(E113*U113,2)</f>
        <v>41.63</v>
      </c>
      <c r="W113" s="177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156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5">
      <c r="A114" s="158"/>
      <c r="B114" s="159"/>
      <c r="C114" s="189" t="s">
        <v>265</v>
      </c>
      <c r="D114" s="163"/>
      <c r="E114" s="164">
        <v>217.80200000000002</v>
      </c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158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5">
      <c r="A115" s="158"/>
      <c r="B115" s="159"/>
      <c r="C115" s="189" t="s">
        <v>277</v>
      </c>
      <c r="D115" s="163"/>
      <c r="E115" s="164">
        <v>13.5</v>
      </c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 t="s">
        <v>158</v>
      </c>
      <c r="AH115" s="151">
        <v>0</v>
      </c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x14ac:dyDescent="0.25">
      <c r="A116" s="165" t="s">
        <v>150</v>
      </c>
      <c r="B116" s="166" t="s">
        <v>75</v>
      </c>
      <c r="C116" s="187" t="s">
        <v>76</v>
      </c>
      <c r="D116" s="167"/>
      <c r="E116" s="168"/>
      <c r="F116" s="169"/>
      <c r="G116" s="169">
        <f>SUMIF(AG117:AG139,"&lt;&gt;NOR",G117:G139)</f>
        <v>0</v>
      </c>
      <c r="H116" s="169"/>
      <c r="I116" s="169">
        <f>SUM(I117:I139)</f>
        <v>0</v>
      </c>
      <c r="J116" s="169"/>
      <c r="K116" s="169">
        <f>SUM(K117:K139)</f>
        <v>0</v>
      </c>
      <c r="L116" s="169"/>
      <c r="M116" s="169">
        <f>SUM(M117:M139)</f>
        <v>0</v>
      </c>
      <c r="N116" s="169"/>
      <c r="O116" s="169">
        <f>SUM(O117:O139)</f>
        <v>91.72</v>
      </c>
      <c r="P116" s="169"/>
      <c r="Q116" s="169">
        <f>SUM(Q117:Q139)</f>
        <v>0</v>
      </c>
      <c r="R116" s="169"/>
      <c r="S116" s="169"/>
      <c r="T116" s="169"/>
      <c r="U116" s="169"/>
      <c r="V116" s="169">
        <f>SUM(V117:V139)</f>
        <v>112.69</v>
      </c>
      <c r="W116" s="170"/>
      <c r="AG116" t="s">
        <v>151</v>
      </c>
    </row>
    <row r="117" spans="1:60" outlineLevel="1" x14ac:dyDescent="0.25">
      <c r="A117" s="171">
        <v>34</v>
      </c>
      <c r="B117" s="172" t="s">
        <v>278</v>
      </c>
      <c r="C117" s="188" t="s">
        <v>279</v>
      </c>
      <c r="D117" s="173" t="s">
        <v>154</v>
      </c>
      <c r="E117" s="174">
        <v>7.3392000000000008</v>
      </c>
      <c r="F117" s="175"/>
      <c r="G117" s="176">
        <f>ROUND(E117*F117,2)</f>
        <v>0</v>
      </c>
      <c r="H117" s="175"/>
      <c r="I117" s="176">
        <f>ROUND(E117*H117,2)</f>
        <v>0</v>
      </c>
      <c r="J117" s="175"/>
      <c r="K117" s="176">
        <f>ROUND(E117*J117,2)</f>
        <v>0</v>
      </c>
      <c r="L117" s="176">
        <v>21</v>
      </c>
      <c r="M117" s="176">
        <f>G117*(1+L117/100)</f>
        <v>0</v>
      </c>
      <c r="N117" s="176">
        <v>2.5250000000000004</v>
      </c>
      <c r="O117" s="176">
        <f>ROUND(E117*N117,2)</f>
        <v>18.53</v>
      </c>
      <c r="P117" s="176">
        <v>0</v>
      </c>
      <c r="Q117" s="176">
        <f>ROUND(E117*P117,2)</f>
        <v>0</v>
      </c>
      <c r="R117" s="176"/>
      <c r="S117" s="176" t="s">
        <v>155</v>
      </c>
      <c r="T117" s="176" t="s">
        <v>155</v>
      </c>
      <c r="U117" s="176">
        <v>3.2130000000000001</v>
      </c>
      <c r="V117" s="176">
        <f>ROUND(E117*U117,2)</f>
        <v>23.58</v>
      </c>
      <c r="W117" s="177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 t="s">
        <v>156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5">
      <c r="A118" s="158"/>
      <c r="B118" s="159"/>
      <c r="C118" s="189" t="s">
        <v>176</v>
      </c>
      <c r="D118" s="163"/>
      <c r="E118" s="164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 t="s">
        <v>158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5">
      <c r="A119" s="158"/>
      <c r="B119" s="159"/>
      <c r="C119" s="189" t="s">
        <v>280</v>
      </c>
      <c r="D119" s="163"/>
      <c r="E119" s="164">
        <v>6.0168000000000008</v>
      </c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 t="s">
        <v>158</v>
      </c>
      <c r="AH119" s="151">
        <v>0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5">
      <c r="A120" s="158"/>
      <c r="B120" s="159"/>
      <c r="C120" s="189" t="s">
        <v>175</v>
      </c>
      <c r="D120" s="163"/>
      <c r="E120" s="164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 t="s">
        <v>158</v>
      </c>
      <c r="AH120" s="151">
        <v>0</v>
      </c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5">
      <c r="A121" s="158"/>
      <c r="B121" s="159"/>
      <c r="C121" s="189" t="s">
        <v>281</v>
      </c>
      <c r="D121" s="163"/>
      <c r="E121" s="164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158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5">
      <c r="A122" s="158"/>
      <c r="B122" s="159"/>
      <c r="C122" s="189" t="s">
        <v>282</v>
      </c>
      <c r="D122" s="163"/>
      <c r="E122" s="164">
        <v>1.3224</v>
      </c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158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ht="20.399999999999999" outlineLevel="1" x14ac:dyDescent="0.25">
      <c r="A123" s="171">
        <v>35</v>
      </c>
      <c r="B123" s="172" t="s">
        <v>283</v>
      </c>
      <c r="C123" s="188" t="s">
        <v>284</v>
      </c>
      <c r="D123" s="173" t="s">
        <v>154</v>
      </c>
      <c r="E123" s="174">
        <v>15.846450000000001</v>
      </c>
      <c r="F123" s="175"/>
      <c r="G123" s="176">
        <f>ROUND(E123*F123,2)</f>
        <v>0</v>
      </c>
      <c r="H123" s="175"/>
      <c r="I123" s="176">
        <f>ROUND(E123*H123,2)</f>
        <v>0</v>
      </c>
      <c r="J123" s="175"/>
      <c r="K123" s="176">
        <f>ROUND(E123*J123,2)</f>
        <v>0</v>
      </c>
      <c r="L123" s="176">
        <v>21</v>
      </c>
      <c r="M123" s="176">
        <f>G123*(1+L123/100)</f>
        <v>0</v>
      </c>
      <c r="N123" s="176">
        <v>2.5250000000000004</v>
      </c>
      <c r="O123" s="176">
        <f>ROUND(E123*N123,2)</f>
        <v>40.01</v>
      </c>
      <c r="P123" s="176">
        <v>0</v>
      </c>
      <c r="Q123" s="176">
        <f>ROUND(E123*P123,2)</f>
        <v>0</v>
      </c>
      <c r="R123" s="176"/>
      <c r="S123" s="176" t="s">
        <v>155</v>
      </c>
      <c r="T123" s="176" t="s">
        <v>155</v>
      </c>
      <c r="U123" s="176">
        <v>2.58</v>
      </c>
      <c r="V123" s="176">
        <f>ROUND(E123*U123,2)</f>
        <v>40.880000000000003</v>
      </c>
      <c r="W123" s="177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156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5">
      <c r="A124" s="158"/>
      <c r="B124" s="159"/>
      <c r="C124" s="189" t="s">
        <v>285</v>
      </c>
      <c r="D124" s="163"/>
      <c r="E124" s="164">
        <v>3.16005</v>
      </c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158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5">
      <c r="A125" s="158"/>
      <c r="B125" s="159"/>
      <c r="C125" s="189" t="s">
        <v>175</v>
      </c>
      <c r="D125" s="163"/>
      <c r="E125" s="164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158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5">
      <c r="A126" s="158"/>
      <c r="B126" s="159"/>
      <c r="C126" s="189" t="s">
        <v>176</v>
      </c>
      <c r="D126" s="163"/>
      <c r="E126" s="164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158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5">
      <c r="A127" s="158"/>
      <c r="B127" s="159"/>
      <c r="C127" s="189" t="s">
        <v>286</v>
      </c>
      <c r="D127" s="163"/>
      <c r="E127" s="164">
        <v>12.686400000000001</v>
      </c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158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5">
      <c r="A128" s="171">
        <v>36</v>
      </c>
      <c r="B128" s="172" t="s">
        <v>287</v>
      </c>
      <c r="C128" s="188" t="s">
        <v>288</v>
      </c>
      <c r="D128" s="173" t="s">
        <v>154</v>
      </c>
      <c r="E128" s="174">
        <v>15.846450000000001</v>
      </c>
      <c r="F128" s="175"/>
      <c r="G128" s="176">
        <f>ROUND(E128*F128,2)</f>
        <v>0</v>
      </c>
      <c r="H128" s="175"/>
      <c r="I128" s="176">
        <f>ROUND(E128*H128,2)</f>
        <v>0</v>
      </c>
      <c r="J128" s="175"/>
      <c r="K128" s="176">
        <f>ROUND(E128*J128,2)</f>
        <v>0</v>
      </c>
      <c r="L128" s="176">
        <v>21</v>
      </c>
      <c r="M128" s="176">
        <f>G128*(1+L128/100)</f>
        <v>0</v>
      </c>
      <c r="N128" s="176">
        <v>0</v>
      </c>
      <c r="O128" s="176">
        <f>ROUND(E128*N128,2)</f>
        <v>0</v>
      </c>
      <c r="P128" s="176">
        <v>0</v>
      </c>
      <c r="Q128" s="176">
        <f>ROUND(E128*P128,2)</f>
        <v>0</v>
      </c>
      <c r="R128" s="176"/>
      <c r="S128" s="176" t="s">
        <v>155</v>
      </c>
      <c r="T128" s="176" t="s">
        <v>155</v>
      </c>
      <c r="U128" s="176">
        <v>0.41000000000000003</v>
      </c>
      <c r="V128" s="176">
        <f>ROUND(E128*U128,2)</f>
        <v>6.5</v>
      </c>
      <c r="W128" s="177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156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5">
      <c r="A129" s="158"/>
      <c r="B129" s="159"/>
      <c r="C129" s="189" t="s">
        <v>289</v>
      </c>
      <c r="D129" s="163"/>
      <c r="E129" s="164">
        <v>3.16005</v>
      </c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158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5">
      <c r="A130" s="158"/>
      <c r="B130" s="159"/>
      <c r="C130" s="189" t="s">
        <v>175</v>
      </c>
      <c r="D130" s="163"/>
      <c r="E130" s="164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158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5">
      <c r="A131" s="158"/>
      <c r="B131" s="159"/>
      <c r="C131" s="189" t="s">
        <v>286</v>
      </c>
      <c r="D131" s="163"/>
      <c r="E131" s="164">
        <v>12.686400000000001</v>
      </c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 t="s">
        <v>158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5">
      <c r="A132" s="171">
        <v>37</v>
      </c>
      <c r="B132" s="172" t="s">
        <v>290</v>
      </c>
      <c r="C132" s="188" t="s">
        <v>291</v>
      </c>
      <c r="D132" s="173" t="s">
        <v>292</v>
      </c>
      <c r="E132" s="174">
        <v>0.60547000000000006</v>
      </c>
      <c r="F132" s="175"/>
      <c r="G132" s="176">
        <f>ROUND(E132*F132,2)</f>
        <v>0</v>
      </c>
      <c r="H132" s="175"/>
      <c r="I132" s="176">
        <f>ROUND(E132*H132,2)</f>
        <v>0</v>
      </c>
      <c r="J132" s="175"/>
      <c r="K132" s="176">
        <f>ROUND(E132*J132,2)</f>
        <v>0</v>
      </c>
      <c r="L132" s="176">
        <v>21</v>
      </c>
      <c r="M132" s="176">
        <f>G132*(1+L132/100)</f>
        <v>0</v>
      </c>
      <c r="N132" s="176">
        <v>1.0662500000000001</v>
      </c>
      <c r="O132" s="176">
        <f>ROUND(E132*N132,2)</f>
        <v>0.65</v>
      </c>
      <c r="P132" s="176">
        <v>0</v>
      </c>
      <c r="Q132" s="176">
        <f>ROUND(E132*P132,2)</f>
        <v>0</v>
      </c>
      <c r="R132" s="176"/>
      <c r="S132" s="176" t="s">
        <v>155</v>
      </c>
      <c r="T132" s="176" t="s">
        <v>155</v>
      </c>
      <c r="U132" s="176">
        <v>15.231000000000002</v>
      </c>
      <c r="V132" s="176">
        <f>ROUND(E132*U132,2)</f>
        <v>9.2200000000000006</v>
      </c>
      <c r="W132" s="177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156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5">
      <c r="A133" s="158"/>
      <c r="B133" s="159"/>
      <c r="C133" s="189" t="s">
        <v>293</v>
      </c>
      <c r="D133" s="163"/>
      <c r="E133" s="164">
        <v>0.14031000000000002</v>
      </c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51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158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5">
      <c r="A134" s="158"/>
      <c r="B134" s="159"/>
      <c r="C134" s="189" t="s">
        <v>294</v>
      </c>
      <c r="D134" s="163"/>
      <c r="E134" s="164">
        <v>0.46517000000000003</v>
      </c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51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158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5">
      <c r="A135" s="171">
        <v>38</v>
      </c>
      <c r="B135" s="172" t="s">
        <v>295</v>
      </c>
      <c r="C135" s="188" t="s">
        <v>296</v>
      </c>
      <c r="D135" s="173" t="s">
        <v>154</v>
      </c>
      <c r="E135" s="174">
        <v>17.706000000000003</v>
      </c>
      <c r="F135" s="175"/>
      <c r="G135" s="176">
        <f>ROUND(E135*F135,2)</f>
        <v>0</v>
      </c>
      <c r="H135" s="175"/>
      <c r="I135" s="176">
        <f>ROUND(E135*H135,2)</f>
        <v>0</v>
      </c>
      <c r="J135" s="175"/>
      <c r="K135" s="176">
        <f>ROUND(E135*J135,2)</f>
        <v>0</v>
      </c>
      <c r="L135" s="176">
        <v>21</v>
      </c>
      <c r="M135" s="176">
        <f>G135*(1+L135/100)</f>
        <v>0</v>
      </c>
      <c r="N135" s="176">
        <v>1.8370000000000002</v>
      </c>
      <c r="O135" s="176">
        <f>ROUND(E135*N135,2)</f>
        <v>32.53</v>
      </c>
      <c r="P135" s="176">
        <v>0</v>
      </c>
      <c r="Q135" s="176">
        <f>ROUND(E135*P135,2)</f>
        <v>0</v>
      </c>
      <c r="R135" s="176"/>
      <c r="S135" s="176" t="s">
        <v>155</v>
      </c>
      <c r="T135" s="176" t="s">
        <v>155</v>
      </c>
      <c r="U135" s="176">
        <v>1.8360000000000001</v>
      </c>
      <c r="V135" s="176">
        <f>ROUND(E135*U135,2)</f>
        <v>32.51</v>
      </c>
      <c r="W135" s="177"/>
      <c r="X135" s="151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156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5">
      <c r="A136" s="158"/>
      <c r="B136" s="159"/>
      <c r="C136" s="189" t="s">
        <v>174</v>
      </c>
      <c r="D136" s="163"/>
      <c r="E136" s="164">
        <v>1.8480000000000001</v>
      </c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158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5">
      <c r="A137" s="158"/>
      <c r="B137" s="159"/>
      <c r="C137" s="189" t="s">
        <v>175</v>
      </c>
      <c r="D137" s="163"/>
      <c r="E137" s="164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158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5">
      <c r="A138" s="158"/>
      <c r="B138" s="159"/>
      <c r="C138" s="189" t="s">
        <v>176</v>
      </c>
      <c r="D138" s="163"/>
      <c r="E138" s="164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158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5">
      <c r="A139" s="158"/>
      <c r="B139" s="159"/>
      <c r="C139" s="189" t="s">
        <v>297</v>
      </c>
      <c r="D139" s="163"/>
      <c r="E139" s="164">
        <v>15.858000000000001</v>
      </c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158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x14ac:dyDescent="0.25">
      <c r="A140" s="165" t="s">
        <v>150</v>
      </c>
      <c r="B140" s="166" t="s">
        <v>77</v>
      </c>
      <c r="C140" s="187" t="s">
        <v>78</v>
      </c>
      <c r="D140" s="167"/>
      <c r="E140" s="168"/>
      <c r="F140" s="169"/>
      <c r="G140" s="169">
        <f>SUMIF(AG141:AG151,"&lt;&gt;NOR",G141:G151)</f>
        <v>0</v>
      </c>
      <c r="H140" s="169"/>
      <c r="I140" s="169">
        <f>SUM(I141:I151)</f>
        <v>0</v>
      </c>
      <c r="J140" s="169"/>
      <c r="K140" s="169">
        <f>SUM(K141:K151)</f>
        <v>0</v>
      </c>
      <c r="L140" s="169"/>
      <c r="M140" s="169">
        <f>SUM(M141:M151)</f>
        <v>0</v>
      </c>
      <c r="N140" s="169"/>
      <c r="O140" s="169">
        <f>SUM(O141:O151)</f>
        <v>0.31</v>
      </c>
      <c r="P140" s="169"/>
      <c r="Q140" s="169">
        <f>SUM(Q141:Q151)</f>
        <v>0</v>
      </c>
      <c r="R140" s="169"/>
      <c r="S140" s="169"/>
      <c r="T140" s="169"/>
      <c r="U140" s="169"/>
      <c r="V140" s="169">
        <f>SUM(V141:V151)</f>
        <v>11.09</v>
      </c>
      <c r="W140" s="170"/>
      <c r="AG140" t="s">
        <v>151</v>
      </c>
    </row>
    <row r="141" spans="1:60" ht="20.399999999999999" outlineLevel="1" x14ac:dyDescent="0.25">
      <c r="A141" s="171">
        <v>39</v>
      </c>
      <c r="B141" s="172" t="s">
        <v>298</v>
      </c>
      <c r="C141" s="188" t="s">
        <v>299</v>
      </c>
      <c r="D141" s="173" t="s">
        <v>206</v>
      </c>
      <c r="E141" s="174">
        <v>2</v>
      </c>
      <c r="F141" s="175"/>
      <c r="G141" s="176">
        <f>ROUND(E141*F141,2)</f>
        <v>0</v>
      </c>
      <c r="H141" s="175"/>
      <c r="I141" s="176">
        <f>ROUND(E141*H141,2)</f>
        <v>0</v>
      </c>
      <c r="J141" s="175"/>
      <c r="K141" s="176">
        <f>ROUND(E141*J141,2)</f>
        <v>0</v>
      </c>
      <c r="L141" s="176">
        <v>21</v>
      </c>
      <c r="M141" s="176">
        <f>G141*(1+L141/100)</f>
        <v>0</v>
      </c>
      <c r="N141" s="176">
        <v>3.0550000000000001E-2</v>
      </c>
      <c r="O141" s="176">
        <f>ROUND(E141*N141,2)</f>
        <v>0.06</v>
      </c>
      <c r="P141" s="176">
        <v>0</v>
      </c>
      <c r="Q141" s="176">
        <f>ROUND(E141*P141,2)</f>
        <v>0</v>
      </c>
      <c r="R141" s="176"/>
      <c r="S141" s="176" t="s">
        <v>155</v>
      </c>
      <c r="T141" s="176" t="s">
        <v>155</v>
      </c>
      <c r="U141" s="176">
        <v>1.86</v>
      </c>
      <c r="V141" s="176">
        <f>ROUND(E141*U141,2)</f>
        <v>3.72</v>
      </c>
      <c r="W141" s="177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 t="s">
        <v>156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5">
      <c r="A142" s="158"/>
      <c r="B142" s="159"/>
      <c r="C142" s="189" t="s">
        <v>65</v>
      </c>
      <c r="D142" s="163"/>
      <c r="E142" s="164">
        <v>2</v>
      </c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158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ht="20.399999999999999" outlineLevel="1" x14ac:dyDescent="0.25">
      <c r="A143" s="171">
        <v>40</v>
      </c>
      <c r="B143" s="172" t="s">
        <v>298</v>
      </c>
      <c r="C143" s="188" t="s">
        <v>300</v>
      </c>
      <c r="D143" s="173" t="s">
        <v>206</v>
      </c>
      <c r="E143" s="174">
        <v>3</v>
      </c>
      <c r="F143" s="175"/>
      <c r="G143" s="176">
        <f>ROUND(E143*F143,2)</f>
        <v>0</v>
      </c>
      <c r="H143" s="175"/>
      <c r="I143" s="176">
        <f>ROUND(E143*H143,2)</f>
        <v>0</v>
      </c>
      <c r="J143" s="175"/>
      <c r="K143" s="176">
        <f>ROUND(E143*J143,2)</f>
        <v>0</v>
      </c>
      <c r="L143" s="176">
        <v>21</v>
      </c>
      <c r="M143" s="176">
        <f>G143*(1+L143/100)</f>
        <v>0</v>
      </c>
      <c r="N143" s="176">
        <v>3.0830000000000003E-2</v>
      </c>
      <c r="O143" s="176">
        <f>ROUND(E143*N143,2)</f>
        <v>0.09</v>
      </c>
      <c r="P143" s="176">
        <v>0</v>
      </c>
      <c r="Q143" s="176">
        <f>ROUND(E143*P143,2)</f>
        <v>0</v>
      </c>
      <c r="R143" s="176"/>
      <c r="S143" s="176" t="s">
        <v>155</v>
      </c>
      <c r="T143" s="176" t="s">
        <v>155</v>
      </c>
      <c r="U143" s="176">
        <v>1.86</v>
      </c>
      <c r="V143" s="176">
        <f>ROUND(E143*U143,2)</f>
        <v>5.58</v>
      </c>
      <c r="W143" s="177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 t="s">
        <v>156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5">
      <c r="A144" s="158"/>
      <c r="B144" s="159"/>
      <c r="C144" s="189" t="s">
        <v>67</v>
      </c>
      <c r="D144" s="163"/>
      <c r="E144" s="164">
        <v>3</v>
      </c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158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20.399999999999999" outlineLevel="1" x14ac:dyDescent="0.25">
      <c r="A145" s="171">
        <v>41</v>
      </c>
      <c r="B145" s="172" t="s">
        <v>301</v>
      </c>
      <c r="C145" s="188" t="s">
        <v>302</v>
      </c>
      <c r="D145" s="173" t="s">
        <v>218</v>
      </c>
      <c r="E145" s="174">
        <v>4.2</v>
      </c>
      <c r="F145" s="175"/>
      <c r="G145" s="176">
        <f>ROUND(E145*F145,2)</f>
        <v>0</v>
      </c>
      <c r="H145" s="175"/>
      <c r="I145" s="176">
        <f>ROUND(E145*H145,2)</f>
        <v>0</v>
      </c>
      <c r="J145" s="175"/>
      <c r="K145" s="176">
        <f>ROUND(E145*J145,2)</f>
        <v>0</v>
      </c>
      <c r="L145" s="176">
        <v>21</v>
      </c>
      <c r="M145" s="176">
        <f>G145*(1+L145/100)</f>
        <v>0</v>
      </c>
      <c r="N145" s="176">
        <v>7.4600000000000005E-3</v>
      </c>
      <c r="O145" s="176">
        <f>ROUND(E145*N145,2)</f>
        <v>0.03</v>
      </c>
      <c r="P145" s="176">
        <v>0</v>
      </c>
      <c r="Q145" s="176">
        <f>ROUND(E145*P145,2)</f>
        <v>0</v>
      </c>
      <c r="R145" s="176"/>
      <c r="S145" s="176" t="s">
        <v>155</v>
      </c>
      <c r="T145" s="176" t="s">
        <v>155</v>
      </c>
      <c r="U145" s="176">
        <v>0.42500000000000004</v>
      </c>
      <c r="V145" s="176">
        <f>ROUND(E145*U145,2)</f>
        <v>1.79</v>
      </c>
      <c r="W145" s="177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156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5">
      <c r="A146" s="158"/>
      <c r="B146" s="159"/>
      <c r="C146" s="189" t="s">
        <v>303</v>
      </c>
      <c r="D146" s="163"/>
      <c r="E146" s="164">
        <v>1.2000000000000002</v>
      </c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 t="s">
        <v>158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5">
      <c r="A147" s="158"/>
      <c r="B147" s="159"/>
      <c r="C147" s="189" t="s">
        <v>304</v>
      </c>
      <c r="D147" s="163"/>
      <c r="E147" s="164">
        <v>3</v>
      </c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158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5">
      <c r="A148" s="171">
        <v>42</v>
      </c>
      <c r="B148" s="172" t="s">
        <v>305</v>
      </c>
      <c r="C148" s="188" t="s">
        <v>306</v>
      </c>
      <c r="D148" s="173" t="s">
        <v>307</v>
      </c>
      <c r="E148" s="174">
        <v>3</v>
      </c>
      <c r="F148" s="175"/>
      <c r="G148" s="176">
        <f>ROUND(E148*F148,2)</f>
        <v>0</v>
      </c>
      <c r="H148" s="175"/>
      <c r="I148" s="176">
        <f>ROUND(E148*H148,2)</f>
        <v>0</v>
      </c>
      <c r="J148" s="175"/>
      <c r="K148" s="176">
        <f>ROUND(E148*J148,2)</f>
        <v>0</v>
      </c>
      <c r="L148" s="176">
        <v>21</v>
      </c>
      <c r="M148" s="176">
        <f>G148*(1+L148/100)</f>
        <v>0</v>
      </c>
      <c r="N148" s="176">
        <v>3.0000000000000002E-2</v>
      </c>
      <c r="O148" s="176">
        <f>ROUND(E148*N148,2)</f>
        <v>0.09</v>
      </c>
      <c r="P148" s="176">
        <v>0</v>
      </c>
      <c r="Q148" s="176">
        <f>ROUND(E148*P148,2)</f>
        <v>0</v>
      </c>
      <c r="R148" s="176"/>
      <c r="S148" s="176" t="s">
        <v>191</v>
      </c>
      <c r="T148" s="176" t="s">
        <v>308</v>
      </c>
      <c r="U148" s="176">
        <v>0</v>
      </c>
      <c r="V148" s="176">
        <f>ROUND(E148*U148,2)</f>
        <v>0</v>
      </c>
      <c r="W148" s="177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156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5">
      <c r="A149" s="158"/>
      <c r="B149" s="159"/>
      <c r="C149" s="189" t="s">
        <v>67</v>
      </c>
      <c r="D149" s="163"/>
      <c r="E149" s="164">
        <v>3</v>
      </c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158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5">
      <c r="A150" s="171">
        <v>43</v>
      </c>
      <c r="B150" s="172" t="s">
        <v>309</v>
      </c>
      <c r="C150" s="188" t="s">
        <v>310</v>
      </c>
      <c r="D150" s="173" t="s">
        <v>307</v>
      </c>
      <c r="E150" s="174">
        <v>2</v>
      </c>
      <c r="F150" s="175"/>
      <c r="G150" s="176">
        <f>ROUND(E150*F150,2)</f>
        <v>0</v>
      </c>
      <c r="H150" s="175"/>
      <c r="I150" s="176">
        <f>ROUND(E150*H150,2)</f>
        <v>0</v>
      </c>
      <c r="J150" s="175"/>
      <c r="K150" s="176">
        <f>ROUND(E150*J150,2)</f>
        <v>0</v>
      </c>
      <c r="L150" s="176">
        <v>21</v>
      </c>
      <c r="M150" s="176">
        <f>G150*(1+L150/100)</f>
        <v>0</v>
      </c>
      <c r="N150" s="176">
        <v>0.02</v>
      </c>
      <c r="O150" s="176">
        <f>ROUND(E150*N150,2)</f>
        <v>0.04</v>
      </c>
      <c r="P150" s="176">
        <v>0</v>
      </c>
      <c r="Q150" s="176">
        <f>ROUND(E150*P150,2)</f>
        <v>0</v>
      </c>
      <c r="R150" s="176"/>
      <c r="S150" s="176" t="s">
        <v>191</v>
      </c>
      <c r="T150" s="176" t="s">
        <v>308</v>
      </c>
      <c r="U150" s="176">
        <v>0</v>
      </c>
      <c r="V150" s="176">
        <f>ROUND(E150*U150,2)</f>
        <v>0</v>
      </c>
      <c r="W150" s="177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 t="s">
        <v>156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5">
      <c r="A151" s="158"/>
      <c r="B151" s="159"/>
      <c r="C151" s="189" t="s">
        <v>65</v>
      </c>
      <c r="D151" s="163"/>
      <c r="E151" s="164">
        <v>2</v>
      </c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158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x14ac:dyDescent="0.25">
      <c r="A152" s="165" t="s">
        <v>150</v>
      </c>
      <c r="B152" s="166" t="s">
        <v>79</v>
      </c>
      <c r="C152" s="187" t="s">
        <v>80</v>
      </c>
      <c r="D152" s="167"/>
      <c r="E152" s="168"/>
      <c r="F152" s="169"/>
      <c r="G152" s="169">
        <f>SUMIF(AG153:AG160,"&lt;&gt;NOR",G153:G160)</f>
        <v>0</v>
      </c>
      <c r="H152" s="169"/>
      <c r="I152" s="169">
        <f>SUM(I153:I160)</f>
        <v>0</v>
      </c>
      <c r="J152" s="169"/>
      <c r="K152" s="169">
        <f>SUM(K153:K160)</f>
        <v>0</v>
      </c>
      <c r="L152" s="169"/>
      <c r="M152" s="169">
        <f>SUM(M153:M160)</f>
        <v>0</v>
      </c>
      <c r="N152" s="169"/>
      <c r="O152" s="169">
        <f>SUM(O153:O160)</f>
        <v>7.04</v>
      </c>
      <c r="P152" s="169"/>
      <c r="Q152" s="169">
        <f>SUM(Q153:Q160)</f>
        <v>0</v>
      </c>
      <c r="R152" s="169"/>
      <c r="S152" s="169"/>
      <c r="T152" s="169"/>
      <c r="U152" s="169"/>
      <c r="V152" s="169">
        <f>SUM(V153:V160)</f>
        <v>109.41999999999999</v>
      </c>
      <c r="W152" s="170"/>
      <c r="AG152" t="s">
        <v>151</v>
      </c>
    </row>
    <row r="153" spans="1:60" outlineLevel="1" x14ac:dyDescent="0.25">
      <c r="A153" s="171">
        <v>44</v>
      </c>
      <c r="B153" s="172" t="s">
        <v>311</v>
      </c>
      <c r="C153" s="188" t="s">
        <v>312</v>
      </c>
      <c r="D153" s="173" t="s">
        <v>186</v>
      </c>
      <c r="E153" s="174">
        <v>341.17200000000003</v>
      </c>
      <c r="F153" s="175"/>
      <c r="G153" s="176">
        <f>ROUND(E153*F153,2)</f>
        <v>0</v>
      </c>
      <c r="H153" s="175"/>
      <c r="I153" s="176">
        <f>ROUND(E153*H153,2)</f>
        <v>0</v>
      </c>
      <c r="J153" s="175"/>
      <c r="K153" s="176">
        <f>ROUND(E153*J153,2)</f>
        <v>0</v>
      </c>
      <c r="L153" s="176">
        <v>21</v>
      </c>
      <c r="M153" s="176">
        <f>G153*(1+L153/100)</f>
        <v>0</v>
      </c>
      <c r="N153" s="176">
        <v>1.8380000000000001E-2</v>
      </c>
      <c r="O153" s="176">
        <f>ROUND(E153*N153,2)</f>
        <v>6.27</v>
      </c>
      <c r="P153" s="176">
        <v>0</v>
      </c>
      <c r="Q153" s="176">
        <f>ROUND(E153*P153,2)</f>
        <v>0</v>
      </c>
      <c r="R153" s="176"/>
      <c r="S153" s="176" t="s">
        <v>155</v>
      </c>
      <c r="T153" s="176" t="s">
        <v>155</v>
      </c>
      <c r="U153" s="176">
        <v>0.13</v>
      </c>
      <c r="V153" s="176">
        <f>ROUND(E153*U153,2)</f>
        <v>44.35</v>
      </c>
      <c r="W153" s="177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156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5">
      <c r="A154" s="158"/>
      <c r="B154" s="159"/>
      <c r="C154" s="189" t="s">
        <v>313</v>
      </c>
      <c r="D154" s="163"/>
      <c r="E154" s="164">
        <v>341.17200000000003</v>
      </c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158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5">
      <c r="A155" s="171">
        <v>45</v>
      </c>
      <c r="B155" s="172" t="s">
        <v>314</v>
      </c>
      <c r="C155" s="188" t="s">
        <v>315</v>
      </c>
      <c r="D155" s="173" t="s">
        <v>186</v>
      </c>
      <c r="E155" s="174">
        <v>682.34400000000005</v>
      </c>
      <c r="F155" s="175"/>
      <c r="G155" s="176">
        <f>ROUND(E155*F155,2)</f>
        <v>0</v>
      </c>
      <c r="H155" s="175"/>
      <c r="I155" s="176">
        <f>ROUND(E155*H155,2)</f>
        <v>0</v>
      </c>
      <c r="J155" s="175"/>
      <c r="K155" s="176">
        <f>ROUND(E155*J155,2)</f>
        <v>0</v>
      </c>
      <c r="L155" s="176">
        <v>21</v>
      </c>
      <c r="M155" s="176">
        <f>G155*(1+L155/100)</f>
        <v>0</v>
      </c>
      <c r="N155" s="176">
        <v>8.5000000000000006E-4</v>
      </c>
      <c r="O155" s="176">
        <f>ROUND(E155*N155,2)</f>
        <v>0.57999999999999996</v>
      </c>
      <c r="P155" s="176">
        <v>0</v>
      </c>
      <c r="Q155" s="176">
        <f>ROUND(E155*P155,2)</f>
        <v>0</v>
      </c>
      <c r="R155" s="176"/>
      <c r="S155" s="176" t="s">
        <v>155</v>
      </c>
      <c r="T155" s="176" t="s">
        <v>155</v>
      </c>
      <c r="U155" s="176">
        <v>6.0000000000000001E-3</v>
      </c>
      <c r="V155" s="176">
        <f>ROUND(E155*U155,2)</f>
        <v>4.09</v>
      </c>
      <c r="W155" s="177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156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5">
      <c r="A156" s="158"/>
      <c r="B156" s="159"/>
      <c r="C156" s="189" t="s">
        <v>316</v>
      </c>
      <c r="D156" s="163"/>
      <c r="E156" s="164">
        <v>682.34400000000005</v>
      </c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 t="s">
        <v>158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5">
      <c r="A157" s="171">
        <v>46</v>
      </c>
      <c r="B157" s="172" t="s">
        <v>317</v>
      </c>
      <c r="C157" s="188" t="s">
        <v>318</v>
      </c>
      <c r="D157" s="173" t="s">
        <v>186</v>
      </c>
      <c r="E157" s="174">
        <v>341.17200000000003</v>
      </c>
      <c r="F157" s="175"/>
      <c r="G157" s="176">
        <f>ROUND(E157*F157,2)</f>
        <v>0</v>
      </c>
      <c r="H157" s="175"/>
      <c r="I157" s="176">
        <f>ROUND(E157*H157,2)</f>
        <v>0</v>
      </c>
      <c r="J157" s="175"/>
      <c r="K157" s="176">
        <f>ROUND(E157*J157,2)</f>
        <v>0</v>
      </c>
      <c r="L157" s="176">
        <v>21</v>
      </c>
      <c r="M157" s="176">
        <f>G157*(1+L157/100)</f>
        <v>0</v>
      </c>
      <c r="N157" s="176">
        <v>0</v>
      </c>
      <c r="O157" s="176">
        <f>ROUND(E157*N157,2)</f>
        <v>0</v>
      </c>
      <c r="P157" s="176">
        <v>0</v>
      </c>
      <c r="Q157" s="176">
        <f>ROUND(E157*P157,2)</f>
        <v>0</v>
      </c>
      <c r="R157" s="176"/>
      <c r="S157" s="176" t="s">
        <v>155</v>
      </c>
      <c r="T157" s="176" t="s">
        <v>155</v>
      </c>
      <c r="U157" s="176">
        <v>0.10200000000000001</v>
      </c>
      <c r="V157" s="176">
        <f>ROUND(E157*U157,2)</f>
        <v>34.799999999999997</v>
      </c>
      <c r="W157" s="177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 t="s">
        <v>156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5">
      <c r="A158" s="158"/>
      <c r="B158" s="159"/>
      <c r="C158" s="189" t="s">
        <v>313</v>
      </c>
      <c r="D158" s="163"/>
      <c r="E158" s="164">
        <v>341.17200000000003</v>
      </c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 t="s">
        <v>158</v>
      </c>
      <c r="AH158" s="151">
        <v>0</v>
      </c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5">
      <c r="A159" s="171">
        <v>47</v>
      </c>
      <c r="B159" s="172" t="s">
        <v>319</v>
      </c>
      <c r="C159" s="188" t="s">
        <v>320</v>
      </c>
      <c r="D159" s="173" t="s">
        <v>186</v>
      </c>
      <c r="E159" s="174">
        <v>122.32000000000001</v>
      </c>
      <c r="F159" s="175"/>
      <c r="G159" s="176">
        <f>ROUND(E159*F159,2)</f>
        <v>0</v>
      </c>
      <c r="H159" s="175"/>
      <c r="I159" s="176">
        <f>ROUND(E159*H159,2)</f>
        <v>0</v>
      </c>
      <c r="J159" s="175"/>
      <c r="K159" s="176">
        <f>ROUND(E159*J159,2)</f>
        <v>0</v>
      </c>
      <c r="L159" s="176">
        <v>21</v>
      </c>
      <c r="M159" s="176">
        <f>G159*(1+L159/100)</f>
        <v>0</v>
      </c>
      <c r="N159" s="176">
        <v>1.58E-3</v>
      </c>
      <c r="O159" s="176">
        <f>ROUND(E159*N159,2)</f>
        <v>0.19</v>
      </c>
      <c r="P159" s="176">
        <v>0</v>
      </c>
      <c r="Q159" s="176">
        <f>ROUND(E159*P159,2)</f>
        <v>0</v>
      </c>
      <c r="R159" s="176"/>
      <c r="S159" s="176" t="s">
        <v>155</v>
      </c>
      <c r="T159" s="176" t="s">
        <v>155</v>
      </c>
      <c r="U159" s="176">
        <v>0.21400000000000002</v>
      </c>
      <c r="V159" s="176">
        <f>ROUND(E159*U159,2)</f>
        <v>26.18</v>
      </c>
      <c r="W159" s="177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156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ht="20.399999999999999" outlineLevel="1" x14ac:dyDescent="0.25">
      <c r="A160" s="158"/>
      <c r="B160" s="159"/>
      <c r="C160" s="189" t="s">
        <v>321</v>
      </c>
      <c r="D160" s="163"/>
      <c r="E160" s="164">
        <v>122.32000000000001</v>
      </c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 t="s">
        <v>158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ht="26.4" x14ac:dyDescent="0.25">
      <c r="A161" s="165" t="s">
        <v>150</v>
      </c>
      <c r="B161" s="166" t="s">
        <v>81</v>
      </c>
      <c r="C161" s="187" t="s">
        <v>82</v>
      </c>
      <c r="D161" s="167"/>
      <c r="E161" s="168"/>
      <c r="F161" s="169"/>
      <c r="G161" s="169">
        <f>SUMIF(AG162:AG163,"&lt;&gt;NOR",G162:G163)</f>
        <v>0</v>
      </c>
      <c r="H161" s="169"/>
      <c r="I161" s="169">
        <f>SUM(I162:I163)</f>
        <v>0</v>
      </c>
      <c r="J161" s="169"/>
      <c r="K161" s="169">
        <f>SUM(K162:K163)</f>
        <v>0</v>
      </c>
      <c r="L161" s="169"/>
      <c r="M161" s="169">
        <f>SUM(M162:M163)</f>
        <v>0</v>
      </c>
      <c r="N161" s="169"/>
      <c r="O161" s="169">
        <f>SUM(O162:O163)</f>
        <v>0.01</v>
      </c>
      <c r="P161" s="169"/>
      <c r="Q161" s="169">
        <f>SUM(Q162:Q163)</f>
        <v>0</v>
      </c>
      <c r="R161" s="169"/>
      <c r="S161" s="169"/>
      <c r="T161" s="169"/>
      <c r="U161" s="169"/>
      <c r="V161" s="169">
        <f>SUM(V162:V163)</f>
        <v>55.33</v>
      </c>
      <c r="W161" s="170"/>
      <c r="AG161" t="s">
        <v>151</v>
      </c>
    </row>
    <row r="162" spans="1:60" outlineLevel="1" x14ac:dyDescent="0.25">
      <c r="A162" s="171">
        <v>48</v>
      </c>
      <c r="B162" s="172" t="s">
        <v>322</v>
      </c>
      <c r="C162" s="188" t="s">
        <v>323</v>
      </c>
      <c r="D162" s="173" t="s">
        <v>186</v>
      </c>
      <c r="E162" s="174">
        <v>179.63275000000002</v>
      </c>
      <c r="F162" s="175"/>
      <c r="G162" s="176">
        <f>ROUND(E162*F162,2)</f>
        <v>0</v>
      </c>
      <c r="H162" s="175"/>
      <c r="I162" s="176">
        <f>ROUND(E162*H162,2)</f>
        <v>0</v>
      </c>
      <c r="J162" s="175"/>
      <c r="K162" s="176">
        <f>ROUND(E162*J162,2)</f>
        <v>0</v>
      </c>
      <c r="L162" s="176">
        <v>21</v>
      </c>
      <c r="M162" s="176">
        <f>G162*(1+L162/100)</f>
        <v>0</v>
      </c>
      <c r="N162" s="176">
        <v>4.0000000000000003E-5</v>
      </c>
      <c r="O162" s="176">
        <f>ROUND(E162*N162,2)</f>
        <v>0.01</v>
      </c>
      <c r="P162" s="176">
        <v>0</v>
      </c>
      <c r="Q162" s="176">
        <f>ROUND(E162*P162,2)</f>
        <v>0</v>
      </c>
      <c r="R162" s="176"/>
      <c r="S162" s="176" t="s">
        <v>155</v>
      </c>
      <c r="T162" s="176" t="s">
        <v>155</v>
      </c>
      <c r="U162" s="176">
        <v>0.30800000000000005</v>
      </c>
      <c r="V162" s="176">
        <f>ROUND(E162*U162,2)</f>
        <v>55.33</v>
      </c>
      <c r="W162" s="177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151" t="s">
        <v>156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5">
      <c r="A163" s="158"/>
      <c r="B163" s="159"/>
      <c r="C163" s="189" t="s">
        <v>324</v>
      </c>
      <c r="D163" s="163"/>
      <c r="E163" s="164">
        <v>179.63275000000002</v>
      </c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151" t="s">
        <v>158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x14ac:dyDescent="0.25">
      <c r="A164" s="165" t="s">
        <v>150</v>
      </c>
      <c r="B164" s="166" t="s">
        <v>83</v>
      </c>
      <c r="C164" s="187" t="s">
        <v>84</v>
      </c>
      <c r="D164" s="167"/>
      <c r="E164" s="168"/>
      <c r="F164" s="169"/>
      <c r="G164" s="169">
        <f>SUMIF(AG165:AG196,"&lt;&gt;NOR",G165:G196)</f>
        <v>0</v>
      </c>
      <c r="H164" s="169"/>
      <c r="I164" s="169">
        <f>SUM(I165:I196)</f>
        <v>0</v>
      </c>
      <c r="J164" s="169"/>
      <c r="K164" s="169">
        <f>SUM(K165:K196)</f>
        <v>0</v>
      </c>
      <c r="L164" s="169"/>
      <c r="M164" s="169">
        <f>SUM(M165:M196)</f>
        <v>0</v>
      </c>
      <c r="N164" s="169"/>
      <c r="O164" s="169">
        <f>SUM(O165:O196)</f>
        <v>0</v>
      </c>
      <c r="P164" s="169"/>
      <c r="Q164" s="169">
        <f>SUM(Q165:Q196)</f>
        <v>86.269999999999982</v>
      </c>
      <c r="R164" s="169"/>
      <c r="S164" s="169"/>
      <c r="T164" s="169"/>
      <c r="U164" s="169"/>
      <c r="V164" s="169">
        <f>SUM(V165:V196)</f>
        <v>263.03999999999996</v>
      </c>
      <c r="W164" s="170"/>
      <c r="AG164" t="s">
        <v>151</v>
      </c>
    </row>
    <row r="165" spans="1:60" outlineLevel="1" x14ac:dyDescent="0.25">
      <c r="A165" s="171">
        <v>49</v>
      </c>
      <c r="B165" s="172" t="s">
        <v>325</v>
      </c>
      <c r="C165" s="188" t="s">
        <v>326</v>
      </c>
      <c r="D165" s="173" t="s">
        <v>154</v>
      </c>
      <c r="E165" s="174">
        <v>0.90180000000000005</v>
      </c>
      <c r="F165" s="175"/>
      <c r="G165" s="176">
        <f>ROUND(E165*F165,2)</f>
        <v>0</v>
      </c>
      <c r="H165" s="175"/>
      <c r="I165" s="176">
        <f>ROUND(E165*H165,2)</f>
        <v>0</v>
      </c>
      <c r="J165" s="175"/>
      <c r="K165" s="176">
        <f>ROUND(E165*J165,2)</f>
        <v>0</v>
      </c>
      <c r="L165" s="176">
        <v>21</v>
      </c>
      <c r="M165" s="176">
        <f>G165*(1+L165/100)</f>
        <v>0</v>
      </c>
      <c r="N165" s="176">
        <v>1.2800000000000001E-3</v>
      </c>
      <c r="O165" s="176">
        <f>ROUND(E165*N165,2)</f>
        <v>0</v>
      </c>
      <c r="P165" s="176">
        <v>1.8</v>
      </c>
      <c r="Q165" s="176">
        <f>ROUND(E165*P165,2)</f>
        <v>1.62</v>
      </c>
      <c r="R165" s="176"/>
      <c r="S165" s="176" t="s">
        <v>155</v>
      </c>
      <c r="T165" s="176" t="s">
        <v>155</v>
      </c>
      <c r="U165" s="176">
        <v>1.52</v>
      </c>
      <c r="V165" s="176">
        <f>ROUND(E165*U165,2)</f>
        <v>1.37</v>
      </c>
      <c r="W165" s="177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 t="s">
        <v>156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5">
      <c r="A166" s="158"/>
      <c r="B166" s="159"/>
      <c r="C166" s="189" t="s">
        <v>327</v>
      </c>
      <c r="D166" s="163"/>
      <c r="E166" s="164">
        <v>0.90180000000000005</v>
      </c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 t="s">
        <v>158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5">
      <c r="A167" s="171">
        <v>50</v>
      </c>
      <c r="B167" s="172" t="s">
        <v>328</v>
      </c>
      <c r="C167" s="188" t="s">
        <v>329</v>
      </c>
      <c r="D167" s="173" t="s">
        <v>154</v>
      </c>
      <c r="E167" s="174">
        <v>21.144000000000002</v>
      </c>
      <c r="F167" s="175"/>
      <c r="G167" s="176">
        <f>ROUND(E167*F167,2)</f>
        <v>0</v>
      </c>
      <c r="H167" s="175"/>
      <c r="I167" s="176">
        <f>ROUND(E167*H167,2)</f>
        <v>0</v>
      </c>
      <c r="J167" s="175"/>
      <c r="K167" s="176">
        <f>ROUND(E167*J167,2)</f>
        <v>0</v>
      </c>
      <c r="L167" s="176">
        <v>21</v>
      </c>
      <c r="M167" s="176">
        <f>G167*(1+L167/100)</f>
        <v>0</v>
      </c>
      <c r="N167" s="176">
        <v>0</v>
      </c>
      <c r="O167" s="176">
        <f>ROUND(E167*N167,2)</f>
        <v>0</v>
      </c>
      <c r="P167" s="176">
        <v>2.2000000000000002</v>
      </c>
      <c r="Q167" s="176">
        <f>ROUND(E167*P167,2)</f>
        <v>46.52</v>
      </c>
      <c r="R167" s="176"/>
      <c r="S167" s="176" t="s">
        <v>155</v>
      </c>
      <c r="T167" s="176" t="s">
        <v>155</v>
      </c>
      <c r="U167" s="176">
        <v>7.1950000000000003</v>
      </c>
      <c r="V167" s="176">
        <f>ROUND(E167*U167,2)</f>
        <v>152.13</v>
      </c>
      <c r="W167" s="177"/>
      <c r="X167" s="151"/>
      <c r="Y167" s="151"/>
      <c r="Z167" s="151"/>
      <c r="AA167" s="151"/>
      <c r="AB167" s="151"/>
      <c r="AC167" s="151"/>
      <c r="AD167" s="151"/>
      <c r="AE167" s="151"/>
      <c r="AF167" s="151"/>
      <c r="AG167" s="151" t="s">
        <v>156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5">
      <c r="A168" s="158"/>
      <c r="B168" s="159"/>
      <c r="C168" s="189" t="s">
        <v>286</v>
      </c>
      <c r="D168" s="163"/>
      <c r="E168" s="164">
        <v>12.686400000000001</v>
      </c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151" t="s">
        <v>158</v>
      </c>
      <c r="AH168" s="151">
        <v>0</v>
      </c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5">
      <c r="A169" s="158"/>
      <c r="B169" s="159"/>
      <c r="C169" s="189" t="s">
        <v>330</v>
      </c>
      <c r="D169" s="163"/>
      <c r="E169" s="164">
        <v>8.4576000000000011</v>
      </c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158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5">
      <c r="A170" s="171">
        <v>51</v>
      </c>
      <c r="B170" s="172" t="s">
        <v>331</v>
      </c>
      <c r="C170" s="188" t="s">
        <v>332</v>
      </c>
      <c r="D170" s="173" t="s">
        <v>186</v>
      </c>
      <c r="E170" s="174">
        <v>48.680000000000007</v>
      </c>
      <c r="F170" s="175"/>
      <c r="G170" s="176">
        <f>ROUND(E170*F170,2)</f>
        <v>0</v>
      </c>
      <c r="H170" s="175"/>
      <c r="I170" s="176">
        <f>ROUND(E170*H170,2)</f>
        <v>0</v>
      </c>
      <c r="J170" s="175"/>
      <c r="K170" s="176">
        <f>ROUND(E170*J170,2)</f>
        <v>0</v>
      </c>
      <c r="L170" s="176">
        <v>21</v>
      </c>
      <c r="M170" s="176">
        <f>G170*(1+L170/100)</f>
        <v>0</v>
      </c>
      <c r="N170" s="176">
        <v>0</v>
      </c>
      <c r="O170" s="176">
        <f>ROUND(E170*N170,2)</f>
        <v>0</v>
      </c>
      <c r="P170" s="176">
        <v>0.02</v>
      </c>
      <c r="Q170" s="176">
        <f>ROUND(E170*P170,2)</f>
        <v>0.97</v>
      </c>
      <c r="R170" s="176"/>
      <c r="S170" s="176" t="s">
        <v>155</v>
      </c>
      <c r="T170" s="176" t="s">
        <v>155</v>
      </c>
      <c r="U170" s="176">
        <v>0.14700000000000002</v>
      </c>
      <c r="V170" s="176">
        <f>ROUND(E170*U170,2)</f>
        <v>7.16</v>
      </c>
      <c r="W170" s="177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 t="s">
        <v>156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5">
      <c r="A171" s="158"/>
      <c r="B171" s="159"/>
      <c r="C171" s="189" t="s">
        <v>333</v>
      </c>
      <c r="D171" s="163"/>
      <c r="E171" s="164">
        <v>48.680000000000007</v>
      </c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 t="s">
        <v>158</v>
      </c>
      <c r="AH171" s="151">
        <v>0</v>
      </c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5">
      <c r="A172" s="171">
        <v>52</v>
      </c>
      <c r="B172" s="172" t="s">
        <v>334</v>
      </c>
      <c r="C172" s="188" t="s">
        <v>335</v>
      </c>
      <c r="D172" s="173" t="s">
        <v>218</v>
      </c>
      <c r="E172" s="174">
        <v>30.26</v>
      </c>
      <c r="F172" s="175"/>
      <c r="G172" s="176">
        <f>ROUND(E172*F172,2)</f>
        <v>0</v>
      </c>
      <c r="H172" s="175"/>
      <c r="I172" s="176">
        <f>ROUND(E172*H172,2)</f>
        <v>0</v>
      </c>
      <c r="J172" s="175"/>
      <c r="K172" s="176">
        <f>ROUND(E172*J172,2)</f>
        <v>0</v>
      </c>
      <c r="L172" s="176">
        <v>21</v>
      </c>
      <c r="M172" s="176">
        <f>G172*(1+L172/100)</f>
        <v>0</v>
      </c>
      <c r="N172" s="176">
        <v>0</v>
      </c>
      <c r="O172" s="176">
        <f>ROUND(E172*N172,2)</f>
        <v>0</v>
      </c>
      <c r="P172" s="176">
        <v>4.0000000000000002E-4</v>
      </c>
      <c r="Q172" s="176">
        <f>ROUND(E172*P172,2)</f>
        <v>0.01</v>
      </c>
      <c r="R172" s="176"/>
      <c r="S172" s="176" t="s">
        <v>155</v>
      </c>
      <c r="T172" s="176" t="s">
        <v>155</v>
      </c>
      <c r="U172" s="176">
        <v>7.0000000000000007E-2</v>
      </c>
      <c r="V172" s="176">
        <f>ROUND(E172*U172,2)</f>
        <v>2.12</v>
      </c>
      <c r="W172" s="177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 t="s">
        <v>156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5">
      <c r="A173" s="158"/>
      <c r="B173" s="159"/>
      <c r="C173" s="189" t="s">
        <v>336</v>
      </c>
      <c r="D173" s="163"/>
      <c r="E173" s="164">
        <v>20.28</v>
      </c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158</v>
      </c>
      <c r="AH173" s="151">
        <v>0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5">
      <c r="A174" s="158"/>
      <c r="B174" s="159"/>
      <c r="C174" s="189" t="s">
        <v>337</v>
      </c>
      <c r="D174" s="163"/>
      <c r="E174" s="164">
        <v>9.98</v>
      </c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 t="s">
        <v>158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5">
      <c r="A175" s="171">
        <v>53</v>
      </c>
      <c r="B175" s="172" t="s">
        <v>338</v>
      </c>
      <c r="C175" s="188" t="s">
        <v>339</v>
      </c>
      <c r="D175" s="173" t="s">
        <v>154</v>
      </c>
      <c r="E175" s="174">
        <v>15.858000000000001</v>
      </c>
      <c r="F175" s="175"/>
      <c r="G175" s="176">
        <f>ROUND(E175*F175,2)</f>
        <v>0</v>
      </c>
      <c r="H175" s="175"/>
      <c r="I175" s="176">
        <f>ROUND(E175*H175,2)</f>
        <v>0</v>
      </c>
      <c r="J175" s="175"/>
      <c r="K175" s="176">
        <f>ROUND(E175*J175,2)</f>
        <v>0</v>
      </c>
      <c r="L175" s="176">
        <v>21</v>
      </c>
      <c r="M175" s="176">
        <f>G175*(1+L175/100)</f>
        <v>0</v>
      </c>
      <c r="N175" s="176">
        <v>0</v>
      </c>
      <c r="O175" s="176">
        <f>ROUND(E175*N175,2)</f>
        <v>0</v>
      </c>
      <c r="P175" s="176">
        <v>1.4000000000000001</v>
      </c>
      <c r="Q175" s="176">
        <f>ROUND(E175*P175,2)</f>
        <v>22.2</v>
      </c>
      <c r="R175" s="176"/>
      <c r="S175" s="176" t="s">
        <v>155</v>
      </c>
      <c r="T175" s="176" t="s">
        <v>155</v>
      </c>
      <c r="U175" s="176">
        <v>1.0510000000000002</v>
      </c>
      <c r="V175" s="176">
        <f>ROUND(E175*U175,2)</f>
        <v>16.670000000000002</v>
      </c>
      <c r="W175" s="177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 t="s">
        <v>156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5">
      <c r="A176" s="158"/>
      <c r="B176" s="159"/>
      <c r="C176" s="189" t="s">
        <v>297</v>
      </c>
      <c r="D176" s="163"/>
      <c r="E176" s="164">
        <v>15.858000000000001</v>
      </c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 t="s">
        <v>158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5">
      <c r="A177" s="171">
        <v>54</v>
      </c>
      <c r="B177" s="172" t="s">
        <v>340</v>
      </c>
      <c r="C177" s="188" t="s">
        <v>341</v>
      </c>
      <c r="D177" s="173" t="s">
        <v>206</v>
      </c>
      <c r="E177" s="174">
        <v>5</v>
      </c>
      <c r="F177" s="175"/>
      <c r="G177" s="176">
        <f>ROUND(E177*F177,2)</f>
        <v>0</v>
      </c>
      <c r="H177" s="175"/>
      <c r="I177" s="176">
        <f>ROUND(E177*H177,2)</f>
        <v>0</v>
      </c>
      <c r="J177" s="175"/>
      <c r="K177" s="176">
        <f>ROUND(E177*J177,2)</f>
        <v>0</v>
      </c>
      <c r="L177" s="176">
        <v>21</v>
      </c>
      <c r="M177" s="176">
        <f>G177*(1+L177/100)</f>
        <v>0</v>
      </c>
      <c r="N177" s="176">
        <v>0</v>
      </c>
      <c r="O177" s="176">
        <f>ROUND(E177*N177,2)</f>
        <v>0</v>
      </c>
      <c r="P177" s="176">
        <v>0</v>
      </c>
      <c r="Q177" s="176">
        <f>ROUND(E177*P177,2)</f>
        <v>0</v>
      </c>
      <c r="R177" s="176"/>
      <c r="S177" s="176" t="s">
        <v>155</v>
      </c>
      <c r="T177" s="176" t="s">
        <v>155</v>
      </c>
      <c r="U177" s="176">
        <v>0.05</v>
      </c>
      <c r="V177" s="176">
        <f>ROUND(E177*U177,2)</f>
        <v>0.25</v>
      </c>
      <c r="W177" s="177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 t="s">
        <v>156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5">
      <c r="A178" s="158"/>
      <c r="B178" s="159"/>
      <c r="C178" s="189" t="s">
        <v>342</v>
      </c>
      <c r="D178" s="163"/>
      <c r="E178" s="164">
        <v>5</v>
      </c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 t="s">
        <v>158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ht="20.399999999999999" outlineLevel="1" x14ac:dyDescent="0.25">
      <c r="A179" s="171">
        <v>55</v>
      </c>
      <c r="B179" s="172" t="s">
        <v>343</v>
      </c>
      <c r="C179" s="188" t="s">
        <v>344</v>
      </c>
      <c r="D179" s="173" t="s">
        <v>206</v>
      </c>
      <c r="E179" s="174">
        <v>14</v>
      </c>
      <c r="F179" s="175"/>
      <c r="G179" s="176">
        <f>ROUND(E179*F179,2)</f>
        <v>0</v>
      </c>
      <c r="H179" s="175"/>
      <c r="I179" s="176">
        <f>ROUND(E179*H179,2)</f>
        <v>0</v>
      </c>
      <c r="J179" s="175"/>
      <c r="K179" s="176">
        <f>ROUND(E179*J179,2)</f>
        <v>0</v>
      </c>
      <c r="L179" s="176">
        <v>21</v>
      </c>
      <c r="M179" s="176">
        <f>G179*(1+L179/100)</f>
        <v>0</v>
      </c>
      <c r="N179" s="176">
        <v>3.4000000000000002E-4</v>
      </c>
      <c r="O179" s="176">
        <f>ROUND(E179*N179,2)</f>
        <v>0</v>
      </c>
      <c r="P179" s="176">
        <v>2.5000000000000001E-2</v>
      </c>
      <c r="Q179" s="176">
        <f>ROUND(E179*P179,2)</f>
        <v>0.35</v>
      </c>
      <c r="R179" s="176"/>
      <c r="S179" s="176" t="s">
        <v>155</v>
      </c>
      <c r="T179" s="176" t="s">
        <v>155</v>
      </c>
      <c r="U179" s="176">
        <v>0.21300000000000002</v>
      </c>
      <c r="V179" s="176">
        <f>ROUND(E179*U179,2)</f>
        <v>2.98</v>
      </c>
      <c r="W179" s="177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 t="s">
        <v>156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5">
      <c r="A180" s="158"/>
      <c r="B180" s="159"/>
      <c r="C180" s="189" t="s">
        <v>236</v>
      </c>
      <c r="D180" s="163"/>
      <c r="E180" s="164">
        <v>14</v>
      </c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 t="s">
        <v>158</v>
      </c>
      <c r="AH180" s="151">
        <v>0</v>
      </c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5">
      <c r="A181" s="171">
        <v>56</v>
      </c>
      <c r="B181" s="172" t="s">
        <v>345</v>
      </c>
      <c r="C181" s="188" t="s">
        <v>346</v>
      </c>
      <c r="D181" s="173" t="s">
        <v>154</v>
      </c>
      <c r="E181" s="174">
        <v>0.94500000000000006</v>
      </c>
      <c r="F181" s="175"/>
      <c r="G181" s="176">
        <f>ROUND(E181*F181,2)</f>
        <v>0</v>
      </c>
      <c r="H181" s="175"/>
      <c r="I181" s="176">
        <f>ROUND(E181*H181,2)</f>
        <v>0</v>
      </c>
      <c r="J181" s="175"/>
      <c r="K181" s="176">
        <f>ROUND(E181*J181,2)</f>
        <v>0</v>
      </c>
      <c r="L181" s="176">
        <v>21</v>
      </c>
      <c r="M181" s="176">
        <f>G181*(1+L181/100)</f>
        <v>0</v>
      </c>
      <c r="N181" s="176">
        <v>1.82E-3</v>
      </c>
      <c r="O181" s="176">
        <f>ROUND(E181*N181,2)</f>
        <v>0</v>
      </c>
      <c r="P181" s="176">
        <v>1.9500000000000002</v>
      </c>
      <c r="Q181" s="176">
        <f>ROUND(E181*P181,2)</f>
        <v>1.84</v>
      </c>
      <c r="R181" s="176"/>
      <c r="S181" s="176" t="s">
        <v>155</v>
      </c>
      <c r="T181" s="176" t="s">
        <v>155</v>
      </c>
      <c r="U181" s="176">
        <v>5.633</v>
      </c>
      <c r="V181" s="176">
        <f>ROUND(E181*U181,2)</f>
        <v>5.32</v>
      </c>
      <c r="W181" s="177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 t="s">
        <v>156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5">
      <c r="A182" s="158"/>
      <c r="B182" s="159"/>
      <c r="C182" s="189" t="s">
        <v>347</v>
      </c>
      <c r="D182" s="163"/>
      <c r="E182" s="164">
        <v>0.94500000000000006</v>
      </c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 t="s">
        <v>158</v>
      </c>
      <c r="AH182" s="151">
        <v>0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5">
      <c r="A183" s="171">
        <v>57</v>
      </c>
      <c r="B183" s="172" t="s">
        <v>348</v>
      </c>
      <c r="C183" s="188" t="s">
        <v>349</v>
      </c>
      <c r="D183" s="173" t="s">
        <v>154</v>
      </c>
      <c r="E183" s="174">
        <v>1.3860000000000001</v>
      </c>
      <c r="F183" s="175"/>
      <c r="G183" s="176">
        <f>ROUND(E183*F183,2)</f>
        <v>0</v>
      </c>
      <c r="H183" s="175"/>
      <c r="I183" s="176">
        <f>ROUND(E183*H183,2)</f>
        <v>0</v>
      </c>
      <c r="J183" s="175"/>
      <c r="K183" s="176">
        <f>ROUND(E183*J183,2)</f>
        <v>0</v>
      </c>
      <c r="L183" s="176">
        <v>21</v>
      </c>
      <c r="M183" s="176">
        <f>G183*(1+L183/100)</f>
        <v>0</v>
      </c>
      <c r="N183" s="176">
        <v>1.33E-3</v>
      </c>
      <c r="O183" s="176">
        <f>ROUND(E183*N183,2)</f>
        <v>0</v>
      </c>
      <c r="P183" s="176">
        <v>1.9500000000000002</v>
      </c>
      <c r="Q183" s="176">
        <f>ROUND(E183*P183,2)</f>
        <v>2.7</v>
      </c>
      <c r="R183" s="176"/>
      <c r="S183" s="176" t="s">
        <v>155</v>
      </c>
      <c r="T183" s="176" t="s">
        <v>155</v>
      </c>
      <c r="U183" s="176">
        <v>6.8840000000000003</v>
      </c>
      <c r="V183" s="176">
        <f>ROUND(E183*U183,2)</f>
        <v>9.5399999999999991</v>
      </c>
      <c r="W183" s="177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 t="s">
        <v>156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5">
      <c r="A184" s="158"/>
      <c r="B184" s="159"/>
      <c r="C184" s="189" t="s">
        <v>350</v>
      </c>
      <c r="D184" s="163"/>
      <c r="E184" s="164">
        <v>1.3860000000000001</v>
      </c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 t="s">
        <v>158</v>
      </c>
      <c r="AH184" s="151">
        <v>0</v>
      </c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5">
      <c r="A185" s="171">
        <v>58</v>
      </c>
      <c r="B185" s="172" t="s">
        <v>351</v>
      </c>
      <c r="C185" s="188" t="s">
        <v>352</v>
      </c>
      <c r="D185" s="173" t="s">
        <v>218</v>
      </c>
      <c r="E185" s="174">
        <v>19.5</v>
      </c>
      <c r="F185" s="175"/>
      <c r="G185" s="176">
        <f>ROUND(E185*F185,2)</f>
        <v>0</v>
      </c>
      <c r="H185" s="175"/>
      <c r="I185" s="176">
        <f>ROUND(E185*H185,2)</f>
        <v>0</v>
      </c>
      <c r="J185" s="175"/>
      <c r="K185" s="176">
        <f>ROUND(E185*J185,2)</f>
        <v>0</v>
      </c>
      <c r="L185" s="176">
        <v>21</v>
      </c>
      <c r="M185" s="176">
        <f>G185*(1+L185/100)</f>
        <v>0</v>
      </c>
      <c r="N185" s="176">
        <v>0</v>
      </c>
      <c r="O185" s="176">
        <f>ROUND(E185*N185,2)</f>
        <v>0</v>
      </c>
      <c r="P185" s="176">
        <v>6.5000000000000002E-2</v>
      </c>
      <c r="Q185" s="176">
        <f>ROUND(E185*P185,2)</f>
        <v>1.27</v>
      </c>
      <c r="R185" s="176"/>
      <c r="S185" s="176" t="s">
        <v>155</v>
      </c>
      <c r="T185" s="176" t="s">
        <v>155</v>
      </c>
      <c r="U185" s="176">
        <v>0.93</v>
      </c>
      <c r="V185" s="176">
        <f>ROUND(E185*U185,2)</f>
        <v>18.14</v>
      </c>
      <c r="W185" s="177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 t="s">
        <v>156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5">
      <c r="A186" s="158"/>
      <c r="B186" s="159"/>
      <c r="C186" s="189" t="s">
        <v>353</v>
      </c>
      <c r="D186" s="163"/>
      <c r="E186" s="164">
        <v>12</v>
      </c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 t="s">
        <v>158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5">
      <c r="A187" s="158"/>
      <c r="B187" s="159"/>
      <c r="C187" s="189" t="s">
        <v>354</v>
      </c>
      <c r="D187" s="163"/>
      <c r="E187" s="164">
        <v>7.5</v>
      </c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 t="s">
        <v>158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5">
      <c r="A188" s="171">
        <v>59</v>
      </c>
      <c r="B188" s="172" t="s">
        <v>355</v>
      </c>
      <c r="C188" s="188" t="s">
        <v>356</v>
      </c>
      <c r="D188" s="173" t="s">
        <v>186</v>
      </c>
      <c r="E188" s="174">
        <v>301.78500000000003</v>
      </c>
      <c r="F188" s="175"/>
      <c r="G188" s="176">
        <f>ROUND(E188*F188,2)</f>
        <v>0</v>
      </c>
      <c r="H188" s="175"/>
      <c r="I188" s="176">
        <f>ROUND(E188*H188,2)</f>
        <v>0</v>
      </c>
      <c r="J188" s="175"/>
      <c r="K188" s="176">
        <f>ROUND(E188*J188,2)</f>
        <v>0</v>
      </c>
      <c r="L188" s="176">
        <v>21</v>
      </c>
      <c r="M188" s="176">
        <f>G188*(1+L188/100)</f>
        <v>0</v>
      </c>
      <c r="N188" s="176">
        <v>0</v>
      </c>
      <c r="O188" s="176">
        <f>ROUND(E188*N188,2)</f>
        <v>0</v>
      </c>
      <c r="P188" s="176">
        <v>0.01</v>
      </c>
      <c r="Q188" s="176">
        <f>ROUND(E188*P188,2)</f>
        <v>3.02</v>
      </c>
      <c r="R188" s="176"/>
      <c r="S188" s="176" t="s">
        <v>155</v>
      </c>
      <c r="T188" s="176" t="s">
        <v>155</v>
      </c>
      <c r="U188" s="176">
        <v>0.08</v>
      </c>
      <c r="V188" s="176">
        <f>ROUND(E188*U188,2)</f>
        <v>24.14</v>
      </c>
      <c r="W188" s="177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 t="s">
        <v>156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ht="20.399999999999999" outlineLevel="1" x14ac:dyDescent="0.25">
      <c r="A189" s="158"/>
      <c r="B189" s="159"/>
      <c r="C189" s="189" t="s">
        <v>253</v>
      </c>
      <c r="D189" s="163"/>
      <c r="E189" s="164">
        <v>204.44500000000002</v>
      </c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 t="s">
        <v>158</v>
      </c>
      <c r="AH189" s="151">
        <v>0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5">
      <c r="A190" s="158"/>
      <c r="B190" s="159"/>
      <c r="C190" s="189" t="s">
        <v>254</v>
      </c>
      <c r="D190" s="163"/>
      <c r="E190" s="164">
        <v>97.34</v>
      </c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 t="s">
        <v>158</v>
      </c>
      <c r="AH190" s="151">
        <v>0</v>
      </c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5">
      <c r="A191" s="171">
        <v>60</v>
      </c>
      <c r="B191" s="172" t="s">
        <v>357</v>
      </c>
      <c r="C191" s="188" t="s">
        <v>358</v>
      </c>
      <c r="D191" s="173" t="s">
        <v>186</v>
      </c>
      <c r="E191" s="174">
        <v>35.154000000000003</v>
      </c>
      <c r="F191" s="175"/>
      <c r="G191" s="176">
        <f>ROUND(E191*F191,2)</f>
        <v>0</v>
      </c>
      <c r="H191" s="175"/>
      <c r="I191" s="176">
        <f>ROUND(E191*H191,2)</f>
        <v>0</v>
      </c>
      <c r="J191" s="175"/>
      <c r="K191" s="176">
        <f>ROUND(E191*J191,2)</f>
        <v>0</v>
      </c>
      <c r="L191" s="176">
        <v>21</v>
      </c>
      <c r="M191" s="176">
        <f>G191*(1+L191/100)</f>
        <v>0</v>
      </c>
      <c r="N191" s="176">
        <v>0</v>
      </c>
      <c r="O191" s="176">
        <f>ROUND(E191*N191,2)</f>
        <v>0</v>
      </c>
      <c r="P191" s="176">
        <v>5.9000000000000004E-2</v>
      </c>
      <c r="Q191" s="176">
        <f>ROUND(E191*P191,2)</f>
        <v>2.0699999999999998</v>
      </c>
      <c r="R191" s="176"/>
      <c r="S191" s="176" t="s">
        <v>155</v>
      </c>
      <c r="T191" s="176" t="s">
        <v>155</v>
      </c>
      <c r="U191" s="176">
        <v>0.2</v>
      </c>
      <c r="V191" s="176">
        <f>ROUND(E191*U191,2)</f>
        <v>7.03</v>
      </c>
      <c r="W191" s="177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 t="s">
        <v>156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5">
      <c r="A192" s="158"/>
      <c r="B192" s="159"/>
      <c r="C192" s="189" t="s">
        <v>359</v>
      </c>
      <c r="D192" s="163"/>
      <c r="E192" s="164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 t="s">
        <v>158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5">
      <c r="A193" s="158"/>
      <c r="B193" s="159"/>
      <c r="C193" s="189" t="s">
        <v>360</v>
      </c>
      <c r="D193" s="163"/>
      <c r="E193" s="164">
        <v>35.154000000000003</v>
      </c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 t="s">
        <v>158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5">
      <c r="A194" s="171">
        <v>61</v>
      </c>
      <c r="B194" s="172" t="s">
        <v>361</v>
      </c>
      <c r="C194" s="188" t="s">
        <v>362</v>
      </c>
      <c r="D194" s="173" t="s">
        <v>186</v>
      </c>
      <c r="E194" s="174">
        <v>231.30200000000002</v>
      </c>
      <c r="F194" s="175"/>
      <c r="G194" s="176">
        <f>ROUND(E194*F194,2)</f>
        <v>0</v>
      </c>
      <c r="H194" s="175"/>
      <c r="I194" s="176">
        <f>ROUND(E194*H194,2)</f>
        <v>0</v>
      </c>
      <c r="J194" s="175"/>
      <c r="K194" s="176">
        <f>ROUND(E194*J194,2)</f>
        <v>0</v>
      </c>
      <c r="L194" s="176">
        <v>21</v>
      </c>
      <c r="M194" s="176">
        <f>G194*(1+L194/100)</f>
        <v>0</v>
      </c>
      <c r="N194" s="176">
        <v>0</v>
      </c>
      <c r="O194" s="176">
        <f>ROUND(E194*N194,2)</f>
        <v>0</v>
      </c>
      <c r="P194" s="176">
        <v>1.6E-2</v>
      </c>
      <c r="Q194" s="176">
        <f>ROUND(E194*P194,2)</f>
        <v>3.7</v>
      </c>
      <c r="R194" s="176"/>
      <c r="S194" s="176" t="s">
        <v>155</v>
      </c>
      <c r="T194" s="176" t="s">
        <v>155</v>
      </c>
      <c r="U194" s="176">
        <v>7.0000000000000007E-2</v>
      </c>
      <c r="V194" s="176">
        <f>ROUND(E194*U194,2)</f>
        <v>16.190000000000001</v>
      </c>
      <c r="W194" s="177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 t="s">
        <v>156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5">
      <c r="A195" s="158"/>
      <c r="B195" s="159"/>
      <c r="C195" s="189" t="s">
        <v>265</v>
      </c>
      <c r="D195" s="163"/>
      <c r="E195" s="164">
        <v>217.80200000000002</v>
      </c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 t="s">
        <v>158</v>
      </c>
      <c r="AH195" s="151">
        <v>0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5">
      <c r="A196" s="158"/>
      <c r="B196" s="159"/>
      <c r="C196" s="189" t="s">
        <v>277</v>
      </c>
      <c r="D196" s="163"/>
      <c r="E196" s="164">
        <v>13.5</v>
      </c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 t="s">
        <v>158</v>
      </c>
      <c r="AH196" s="151">
        <v>0</v>
      </c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x14ac:dyDescent="0.25">
      <c r="A197" s="165" t="s">
        <v>150</v>
      </c>
      <c r="B197" s="166" t="s">
        <v>85</v>
      </c>
      <c r="C197" s="187" t="s">
        <v>86</v>
      </c>
      <c r="D197" s="167"/>
      <c r="E197" s="168"/>
      <c r="F197" s="169"/>
      <c r="G197" s="169">
        <f>SUMIF(AG198:AG199,"&lt;&gt;NOR",G198:G199)</f>
        <v>0</v>
      </c>
      <c r="H197" s="169"/>
      <c r="I197" s="169">
        <f>SUM(I198:I199)</f>
        <v>0</v>
      </c>
      <c r="J197" s="169"/>
      <c r="K197" s="169">
        <f>SUM(K198:K199)</f>
        <v>0</v>
      </c>
      <c r="L197" s="169"/>
      <c r="M197" s="169">
        <f>SUM(M198:M199)</f>
        <v>0</v>
      </c>
      <c r="N197" s="169"/>
      <c r="O197" s="169">
        <f>SUM(O198:O199)</f>
        <v>0.01</v>
      </c>
      <c r="P197" s="169"/>
      <c r="Q197" s="169">
        <f>SUM(Q198:Q199)</f>
        <v>1.73</v>
      </c>
      <c r="R197" s="169"/>
      <c r="S197" s="169"/>
      <c r="T197" s="169"/>
      <c r="U197" s="169"/>
      <c r="V197" s="169">
        <f>SUM(V198:V199)</f>
        <v>3.16</v>
      </c>
      <c r="W197" s="170"/>
      <c r="AG197" t="s">
        <v>151</v>
      </c>
    </row>
    <row r="198" spans="1:60" outlineLevel="1" x14ac:dyDescent="0.25">
      <c r="A198" s="171">
        <v>62</v>
      </c>
      <c r="B198" s="172" t="s">
        <v>363</v>
      </c>
      <c r="C198" s="188" t="s">
        <v>364</v>
      </c>
      <c r="D198" s="173" t="s">
        <v>154</v>
      </c>
      <c r="E198" s="174">
        <v>11.55</v>
      </c>
      <c r="F198" s="175"/>
      <c r="G198" s="176">
        <f>ROUND(E198*F198,2)</f>
        <v>0</v>
      </c>
      <c r="H198" s="175"/>
      <c r="I198" s="176">
        <f>ROUND(E198*H198,2)</f>
        <v>0</v>
      </c>
      <c r="J198" s="175"/>
      <c r="K198" s="176">
        <f>ROUND(E198*J198,2)</f>
        <v>0</v>
      </c>
      <c r="L198" s="176">
        <v>21</v>
      </c>
      <c r="M198" s="176">
        <f>G198*(1+L198/100)</f>
        <v>0</v>
      </c>
      <c r="N198" s="176">
        <v>6.600000000000001E-4</v>
      </c>
      <c r="O198" s="176">
        <f>ROUND(E198*N198,2)</f>
        <v>0.01</v>
      </c>
      <c r="P198" s="176">
        <v>0.15000000000000002</v>
      </c>
      <c r="Q198" s="176">
        <f>ROUND(E198*P198,2)</f>
        <v>1.73</v>
      </c>
      <c r="R198" s="176"/>
      <c r="S198" s="176" t="s">
        <v>155</v>
      </c>
      <c r="T198" s="176" t="s">
        <v>155</v>
      </c>
      <c r="U198" s="176">
        <v>0.27400000000000002</v>
      </c>
      <c r="V198" s="176">
        <f>ROUND(E198*U198,2)</f>
        <v>3.16</v>
      </c>
      <c r="W198" s="177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 t="s">
        <v>156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5">
      <c r="A199" s="158"/>
      <c r="B199" s="159"/>
      <c r="C199" s="189" t="s">
        <v>365</v>
      </c>
      <c r="D199" s="163"/>
      <c r="E199" s="164">
        <v>11.55</v>
      </c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 t="s">
        <v>158</v>
      </c>
      <c r="AH199" s="151">
        <v>0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x14ac:dyDescent="0.25">
      <c r="A200" s="165" t="s">
        <v>150</v>
      </c>
      <c r="B200" s="166" t="s">
        <v>87</v>
      </c>
      <c r="C200" s="187" t="s">
        <v>88</v>
      </c>
      <c r="D200" s="167"/>
      <c r="E200" s="168"/>
      <c r="F200" s="169"/>
      <c r="G200" s="169">
        <f>SUMIF(AG201:AG201,"&lt;&gt;NOR",G201:G201)</f>
        <v>0</v>
      </c>
      <c r="H200" s="169"/>
      <c r="I200" s="169">
        <f>SUM(I201:I201)</f>
        <v>0</v>
      </c>
      <c r="J200" s="169"/>
      <c r="K200" s="169">
        <f>SUM(K201:K201)</f>
        <v>0</v>
      </c>
      <c r="L200" s="169"/>
      <c r="M200" s="169">
        <f>SUM(M201:M201)</f>
        <v>0</v>
      </c>
      <c r="N200" s="169"/>
      <c r="O200" s="169">
        <f>SUM(O201:O201)</f>
        <v>0</v>
      </c>
      <c r="P200" s="169"/>
      <c r="Q200" s="169">
        <f>SUM(Q201:Q201)</f>
        <v>0</v>
      </c>
      <c r="R200" s="169"/>
      <c r="S200" s="169"/>
      <c r="T200" s="169"/>
      <c r="U200" s="169"/>
      <c r="V200" s="169">
        <f>SUM(V201:V201)</f>
        <v>148.58000000000001</v>
      </c>
      <c r="W200" s="170"/>
      <c r="AG200" t="s">
        <v>151</v>
      </c>
    </row>
    <row r="201" spans="1:60" outlineLevel="1" x14ac:dyDescent="0.25">
      <c r="A201" s="178">
        <v>63</v>
      </c>
      <c r="B201" s="179" t="s">
        <v>366</v>
      </c>
      <c r="C201" s="190" t="s">
        <v>367</v>
      </c>
      <c r="D201" s="180" t="s">
        <v>292</v>
      </c>
      <c r="E201" s="181">
        <v>174.39356000000001</v>
      </c>
      <c r="F201" s="182"/>
      <c r="G201" s="183">
        <f>ROUND(E201*F201,2)</f>
        <v>0</v>
      </c>
      <c r="H201" s="182"/>
      <c r="I201" s="183">
        <f>ROUND(E201*H201,2)</f>
        <v>0</v>
      </c>
      <c r="J201" s="182"/>
      <c r="K201" s="183">
        <f>ROUND(E201*J201,2)</f>
        <v>0</v>
      </c>
      <c r="L201" s="183">
        <v>21</v>
      </c>
      <c r="M201" s="183">
        <f>G201*(1+L201/100)</f>
        <v>0</v>
      </c>
      <c r="N201" s="183">
        <v>0</v>
      </c>
      <c r="O201" s="183">
        <f>ROUND(E201*N201,2)</f>
        <v>0</v>
      </c>
      <c r="P201" s="183">
        <v>0</v>
      </c>
      <c r="Q201" s="183">
        <f>ROUND(E201*P201,2)</f>
        <v>0</v>
      </c>
      <c r="R201" s="183"/>
      <c r="S201" s="183" t="s">
        <v>155</v>
      </c>
      <c r="T201" s="183" t="s">
        <v>155</v>
      </c>
      <c r="U201" s="183">
        <v>0.85200000000000009</v>
      </c>
      <c r="V201" s="183">
        <f>ROUND(E201*U201,2)</f>
        <v>148.58000000000001</v>
      </c>
      <c r="W201" s="184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 t="s">
        <v>368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x14ac:dyDescent="0.25">
      <c r="A202" s="165" t="s">
        <v>150</v>
      </c>
      <c r="B202" s="166" t="s">
        <v>89</v>
      </c>
      <c r="C202" s="187" t="s">
        <v>90</v>
      </c>
      <c r="D202" s="167"/>
      <c r="E202" s="168"/>
      <c r="F202" s="169"/>
      <c r="G202" s="169">
        <f>SUMIF(AG203:AG221,"&lt;&gt;NOR",G203:G221)</f>
        <v>0</v>
      </c>
      <c r="H202" s="169"/>
      <c r="I202" s="169">
        <f>SUM(I203:I221)</f>
        <v>0</v>
      </c>
      <c r="J202" s="169"/>
      <c r="K202" s="169">
        <f>SUM(K203:K221)</f>
        <v>0</v>
      </c>
      <c r="L202" s="169"/>
      <c r="M202" s="169">
        <f>SUM(M203:M221)</f>
        <v>0</v>
      </c>
      <c r="N202" s="169"/>
      <c r="O202" s="169">
        <f>SUM(O203:O221)</f>
        <v>0.83000000000000007</v>
      </c>
      <c r="P202" s="169"/>
      <c r="Q202" s="169">
        <f>SUM(Q203:Q221)</f>
        <v>0.51</v>
      </c>
      <c r="R202" s="169"/>
      <c r="S202" s="169"/>
      <c r="T202" s="169"/>
      <c r="U202" s="169"/>
      <c r="V202" s="169">
        <f>SUM(V203:V221)</f>
        <v>41.089999999999996</v>
      </c>
      <c r="W202" s="170"/>
      <c r="AG202" t="s">
        <v>151</v>
      </c>
    </row>
    <row r="203" spans="1:60" ht="20.399999999999999" outlineLevel="1" x14ac:dyDescent="0.25">
      <c r="A203" s="171">
        <v>64</v>
      </c>
      <c r="B203" s="172" t="s">
        <v>369</v>
      </c>
      <c r="C203" s="188" t="s">
        <v>370</v>
      </c>
      <c r="D203" s="173" t="s">
        <v>186</v>
      </c>
      <c r="E203" s="174">
        <v>138.87950000000001</v>
      </c>
      <c r="F203" s="175"/>
      <c r="G203" s="176">
        <f>ROUND(E203*F203,2)</f>
        <v>0</v>
      </c>
      <c r="H203" s="175"/>
      <c r="I203" s="176">
        <f>ROUND(E203*H203,2)</f>
        <v>0</v>
      </c>
      <c r="J203" s="175"/>
      <c r="K203" s="176">
        <f>ROUND(E203*J203,2)</f>
        <v>0</v>
      </c>
      <c r="L203" s="176">
        <v>21</v>
      </c>
      <c r="M203" s="176">
        <f>G203*(1+L203/100)</f>
        <v>0</v>
      </c>
      <c r="N203" s="176">
        <v>3.3000000000000005E-4</v>
      </c>
      <c r="O203" s="176">
        <f>ROUND(E203*N203,2)</f>
        <v>0.05</v>
      </c>
      <c r="P203" s="176">
        <v>0</v>
      </c>
      <c r="Q203" s="176">
        <f>ROUND(E203*P203,2)</f>
        <v>0</v>
      </c>
      <c r="R203" s="176"/>
      <c r="S203" s="176" t="s">
        <v>155</v>
      </c>
      <c r="T203" s="176" t="s">
        <v>155</v>
      </c>
      <c r="U203" s="176">
        <v>2.75E-2</v>
      </c>
      <c r="V203" s="176">
        <f>ROUND(E203*U203,2)</f>
        <v>3.82</v>
      </c>
      <c r="W203" s="177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 t="s">
        <v>156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5">
      <c r="A204" s="158"/>
      <c r="B204" s="159"/>
      <c r="C204" s="189" t="s">
        <v>176</v>
      </c>
      <c r="D204" s="163"/>
      <c r="E204" s="164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 t="s">
        <v>158</v>
      </c>
      <c r="AH204" s="151">
        <v>0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5">
      <c r="A205" s="158"/>
      <c r="B205" s="159"/>
      <c r="C205" s="189" t="s">
        <v>371</v>
      </c>
      <c r="D205" s="163"/>
      <c r="E205" s="164">
        <v>59.360000000000007</v>
      </c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 t="s">
        <v>158</v>
      </c>
      <c r="AH205" s="151">
        <v>0</v>
      </c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5">
      <c r="A206" s="158"/>
      <c r="B206" s="159"/>
      <c r="C206" s="189" t="s">
        <v>372</v>
      </c>
      <c r="D206" s="163"/>
      <c r="E206" s="164">
        <v>46.42</v>
      </c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 t="s">
        <v>158</v>
      </c>
      <c r="AH206" s="151">
        <v>0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5">
      <c r="A207" s="158"/>
      <c r="B207" s="159"/>
      <c r="C207" s="189" t="s">
        <v>175</v>
      </c>
      <c r="D207" s="163"/>
      <c r="E207" s="164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 t="s">
        <v>158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5">
      <c r="A208" s="158"/>
      <c r="B208" s="159"/>
      <c r="C208" s="189" t="s">
        <v>373</v>
      </c>
      <c r="D208" s="163"/>
      <c r="E208" s="164">
        <v>33.099500000000006</v>
      </c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 t="s">
        <v>158</v>
      </c>
      <c r="AH208" s="151">
        <v>0</v>
      </c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ht="20.399999999999999" outlineLevel="1" x14ac:dyDescent="0.25">
      <c r="A209" s="171">
        <v>65</v>
      </c>
      <c r="B209" s="172" t="s">
        <v>374</v>
      </c>
      <c r="C209" s="188" t="s">
        <v>375</v>
      </c>
      <c r="D209" s="173" t="s">
        <v>186</v>
      </c>
      <c r="E209" s="174">
        <v>138.87950000000001</v>
      </c>
      <c r="F209" s="175"/>
      <c r="G209" s="176">
        <f>ROUND(E209*F209,2)</f>
        <v>0</v>
      </c>
      <c r="H209" s="175"/>
      <c r="I209" s="176">
        <f>ROUND(E209*H209,2)</f>
        <v>0</v>
      </c>
      <c r="J209" s="175"/>
      <c r="K209" s="176">
        <f>ROUND(E209*J209,2)</f>
        <v>0</v>
      </c>
      <c r="L209" s="176">
        <v>21</v>
      </c>
      <c r="M209" s="176">
        <f>G209*(1+L209/100)</f>
        <v>0</v>
      </c>
      <c r="N209" s="176">
        <v>5.5900000000000004E-3</v>
      </c>
      <c r="O209" s="176">
        <f>ROUND(E209*N209,2)</f>
        <v>0.78</v>
      </c>
      <c r="P209" s="176">
        <v>0</v>
      </c>
      <c r="Q209" s="176">
        <f>ROUND(E209*P209,2)</f>
        <v>0</v>
      </c>
      <c r="R209" s="176"/>
      <c r="S209" s="176" t="s">
        <v>155</v>
      </c>
      <c r="T209" s="176" t="s">
        <v>155</v>
      </c>
      <c r="U209" s="176">
        <v>0.22991</v>
      </c>
      <c r="V209" s="176">
        <f>ROUND(E209*U209,2)</f>
        <v>31.93</v>
      </c>
      <c r="W209" s="177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 t="s">
        <v>156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5">
      <c r="A210" s="158"/>
      <c r="B210" s="159"/>
      <c r="C210" s="189" t="s">
        <v>176</v>
      </c>
      <c r="D210" s="163"/>
      <c r="E210" s="164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 t="s">
        <v>158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5">
      <c r="A211" s="158"/>
      <c r="B211" s="159"/>
      <c r="C211" s="189" t="s">
        <v>371</v>
      </c>
      <c r="D211" s="163"/>
      <c r="E211" s="164">
        <v>59.360000000000007</v>
      </c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 t="s">
        <v>158</v>
      </c>
      <c r="AH211" s="151">
        <v>0</v>
      </c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5">
      <c r="A212" s="158"/>
      <c r="B212" s="159"/>
      <c r="C212" s="189" t="s">
        <v>372</v>
      </c>
      <c r="D212" s="163"/>
      <c r="E212" s="164">
        <v>46.42</v>
      </c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 t="s">
        <v>158</v>
      </c>
      <c r="AH212" s="151">
        <v>0</v>
      </c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5">
      <c r="A213" s="158"/>
      <c r="B213" s="159"/>
      <c r="C213" s="189" t="s">
        <v>175</v>
      </c>
      <c r="D213" s="163"/>
      <c r="E213" s="164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51"/>
      <c r="Y213" s="151"/>
      <c r="Z213" s="151"/>
      <c r="AA213" s="151"/>
      <c r="AB213" s="151"/>
      <c r="AC213" s="151"/>
      <c r="AD213" s="151"/>
      <c r="AE213" s="151"/>
      <c r="AF213" s="151"/>
      <c r="AG213" s="151" t="s">
        <v>158</v>
      </c>
      <c r="AH213" s="151">
        <v>0</v>
      </c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5">
      <c r="A214" s="158"/>
      <c r="B214" s="159"/>
      <c r="C214" s="189" t="s">
        <v>373</v>
      </c>
      <c r="D214" s="163"/>
      <c r="E214" s="164">
        <v>33.099500000000006</v>
      </c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 t="s">
        <v>158</v>
      </c>
      <c r="AH214" s="151">
        <v>0</v>
      </c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5">
      <c r="A215" s="171">
        <v>66</v>
      </c>
      <c r="B215" s="172" t="s">
        <v>376</v>
      </c>
      <c r="C215" s="188" t="s">
        <v>377</v>
      </c>
      <c r="D215" s="173" t="s">
        <v>186</v>
      </c>
      <c r="E215" s="174">
        <v>105.72000000000001</v>
      </c>
      <c r="F215" s="175"/>
      <c r="G215" s="176">
        <f>ROUND(E215*F215,2)</f>
        <v>0</v>
      </c>
      <c r="H215" s="175"/>
      <c r="I215" s="176">
        <f>ROUND(E215*H215,2)</f>
        <v>0</v>
      </c>
      <c r="J215" s="175"/>
      <c r="K215" s="176">
        <f>ROUND(E215*J215,2)</f>
        <v>0</v>
      </c>
      <c r="L215" s="176">
        <v>21</v>
      </c>
      <c r="M215" s="176">
        <f>G215*(1+L215/100)</f>
        <v>0</v>
      </c>
      <c r="N215" s="176">
        <v>0</v>
      </c>
      <c r="O215" s="176">
        <f>ROUND(E215*N215,2)</f>
        <v>0</v>
      </c>
      <c r="P215" s="176">
        <v>4.8700000000000002E-3</v>
      </c>
      <c r="Q215" s="176">
        <f>ROUND(E215*P215,2)</f>
        <v>0.51</v>
      </c>
      <c r="R215" s="176"/>
      <c r="S215" s="176" t="s">
        <v>155</v>
      </c>
      <c r="T215" s="176" t="s">
        <v>155</v>
      </c>
      <c r="U215" s="176">
        <v>4.1000000000000002E-2</v>
      </c>
      <c r="V215" s="176">
        <f>ROUND(E215*U215,2)</f>
        <v>4.33</v>
      </c>
      <c r="W215" s="177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1" t="s">
        <v>156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5">
      <c r="A216" s="158"/>
      <c r="B216" s="159"/>
      <c r="C216" s="189" t="s">
        <v>176</v>
      </c>
      <c r="D216" s="163"/>
      <c r="E216" s="164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1" t="s">
        <v>158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5">
      <c r="A217" s="158"/>
      <c r="B217" s="159"/>
      <c r="C217" s="189" t="s">
        <v>378</v>
      </c>
      <c r="D217" s="163"/>
      <c r="E217" s="164">
        <v>105.72000000000001</v>
      </c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1" t="s">
        <v>158</v>
      </c>
      <c r="AH217" s="151">
        <v>0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5">
      <c r="A218" s="171">
        <v>67</v>
      </c>
      <c r="B218" s="172" t="s">
        <v>379</v>
      </c>
      <c r="C218" s="188" t="s">
        <v>380</v>
      </c>
      <c r="D218" s="173" t="s">
        <v>186</v>
      </c>
      <c r="E218" s="174">
        <v>6.3188000000000004</v>
      </c>
      <c r="F218" s="175"/>
      <c r="G218" s="176">
        <f>ROUND(E218*F218,2)</f>
        <v>0</v>
      </c>
      <c r="H218" s="175"/>
      <c r="I218" s="176">
        <f>ROUND(E218*H218,2)</f>
        <v>0</v>
      </c>
      <c r="J218" s="175"/>
      <c r="K218" s="176">
        <f>ROUND(E218*J218,2)</f>
        <v>0</v>
      </c>
      <c r="L218" s="176">
        <v>21</v>
      </c>
      <c r="M218" s="176">
        <f>G218*(1+L218/100)</f>
        <v>0</v>
      </c>
      <c r="N218" s="176">
        <v>1.7000000000000001E-4</v>
      </c>
      <c r="O218" s="176">
        <f>ROUND(E218*N218,2)</f>
        <v>0</v>
      </c>
      <c r="P218" s="176">
        <v>0</v>
      </c>
      <c r="Q218" s="176">
        <f>ROUND(E218*P218,2)</f>
        <v>0</v>
      </c>
      <c r="R218" s="176"/>
      <c r="S218" s="176" t="s">
        <v>155</v>
      </c>
      <c r="T218" s="176" t="s">
        <v>155</v>
      </c>
      <c r="U218" s="176">
        <v>0.16</v>
      </c>
      <c r="V218" s="176">
        <f>ROUND(E218*U218,2)</f>
        <v>1.01</v>
      </c>
      <c r="W218" s="177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1" t="s">
        <v>156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5">
      <c r="A219" s="158"/>
      <c r="B219" s="159"/>
      <c r="C219" s="189" t="s">
        <v>269</v>
      </c>
      <c r="D219" s="163"/>
      <c r="E219" s="164">
        <v>5.3788</v>
      </c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1" t="s">
        <v>158</v>
      </c>
      <c r="AH219" s="151">
        <v>0</v>
      </c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5">
      <c r="A220" s="158"/>
      <c r="B220" s="159"/>
      <c r="C220" s="189" t="s">
        <v>270</v>
      </c>
      <c r="D220" s="163"/>
      <c r="E220" s="164">
        <v>0.94000000000000006</v>
      </c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1" t="s">
        <v>158</v>
      </c>
      <c r="AH220" s="151">
        <v>0</v>
      </c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5">
      <c r="A221" s="158">
        <v>68</v>
      </c>
      <c r="B221" s="159" t="s">
        <v>381</v>
      </c>
      <c r="C221" s="191" t="s">
        <v>382</v>
      </c>
      <c r="D221" s="160" t="s">
        <v>0</v>
      </c>
      <c r="E221" s="185"/>
      <c r="F221" s="162"/>
      <c r="G221" s="161">
        <f>ROUND(E221*F221,2)</f>
        <v>0</v>
      </c>
      <c r="H221" s="162"/>
      <c r="I221" s="161">
        <f>ROUND(E221*H221,2)</f>
        <v>0</v>
      </c>
      <c r="J221" s="162"/>
      <c r="K221" s="161">
        <f>ROUND(E221*J221,2)</f>
        <v>0</v>
      </c>
      <c r="L221" s="161">
        <v>21</v>
      </c>
      <c r="M221" s="161">
        <f>G221*(1+L221/100)</f>
        <v>0</v>
      </c>
      <c r="N221" s="161">
        <v>0</v>
      </c>
      <c r="O221" s="161">
        <f>ROUND(E221*N221,2)</f>
        <v>0</v>
      </c>
      <c r="P221" s="161">
        <v>0</v>
      </c>
      <c r="Q221" s="161">
        <f>ROUND(E221*P221,2)</f>
        <v>0</v>
      </c>
      <c r="R221" s="161"/>
      <c r="S221" s="161" t="s">
        <v>155</v>
      </c>
      <c r="T221" s="161" t="s">
        <v>155</v>
      </c>
      <c r="U221" s="161">
        <v>0</v>
      </c>
      <c r="V221" s="161">
        <f>ROUND(E221*U221,2)</f>
        <v>0</v>
      </c>
      <c r="W221" s="16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 t="s">
        <v>368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x14ac:dyDescent="0.25">
      <c r="A222" s="165" t="s">
        <v>150</v>
      </c>
      <c r="B222" s="166" t="s">
        <v>91</v>
      </c>
      <c r="C222" s="187" t="s">
        <v>92</v>
      </c>
      <c r="D222" s="167"/>
      <c r="E222" s="168"/>
      <c r="F222" s="169"/>
      <c r="G222" s="169">
        <f>SUMIF(AG223:AG249,"&lt;&gt;NOR",G223:G249)</f>
        <v>0</v>
      </c>
      <c r="H222" s="169"/>
      <c r="I222" s="169">
        <f>SUM(I223:I249)</f>
        <v>0</v>
      </c>
      <c r="J222" s="169"/>
      <c r="K222" s="169">
        <f>SUM(K223:K249)</f>
        <v>0</v>
      </c>
      <c r="L222" s="169"/>
      <c r="M222" s="169">
        <f>SUM(M223:M249)</f>
        <v>0</v>
      </c>
      <c r="N222" s="169"/>
      <c r="O222" s="169">
        <f>SUM(O223:O249)</f>
        <v>0.71</v>
      </c>
      <c r="P222" s="169"/>
      <c r="Q222" s="169">
        <f>SUM(Q223:Q249)</f>
        <v>0</v>
      </c>
      <c r="R222" s="169"/>
      <c r="S222" s="169"/>
      <c r="T222" s="169"/>
      <c r="U222" s="169"/>
      <c r="V222" s="169">
        <f>SUM(V223:V249)</f>
        <v>70.849999999999994</v>
      </c>
      <c r="W222" s="170"/>
      <c r="AG222" t="s">
        <v>151</v>
      </c>
    </row>
    <row r="223" spans="1:60" ht="20.399999999999999" outlineLevel="1" x14ac:dyDescent="0.25">
      <c r="A223" s="171">
        <v>69</v>
      </c>
      <c r="B223" s="172" t="s">
        <v>383</v>
      </c>
      <c r="C223" s="188" t="s">
        <v>384</v>
      </c>
      <c r="D223" s="173" t="s">
        <v>186</v>
      </c>
      <c r="E223" s="174">
        <v>123.62</v>
      </c>
      <c r="F223" s="175"/>
      <c r="G223" s="176">
        <f>ROUND(E223*F223,2)</f>
        <v>0</v>
      </c>
      <c r="H223" s="175"/>
      <c r="I223" s="176">
        <f>ROUND(E223*H223,2)</f>
        <v>0</v>
      </c>
      <c r="J223" s="175"/>
      <c r="K223" s="176">
        <f>ROUND(E223*J223,2)</f>
        <v>0</v>
      </c>
      <c r="L223" s="176">
        <v>21</v>
      </c>
      <c r="M223" s="176">
        <f>G223*(1+L223/100)</f>
        <v>0</v>
      </c>
      <c r="N223" s="176">
        <v>8.3000000000000001E-4</v>
      </c>
      <c r="O223" s="176">
        <f>ROUND(E223*N223,2)</f>
        <v>0.1</v>
      </c>
      <c r="P223" s="176">
        <v>0</v>
      </c>
      <c r="Q223" s="176">
        <f>ROUND(E223*P223,2)</f>
        <v>0</v>
      </c>
      <c r="R223" s="176"/>
      <c r="S223" s="176" t="s">
        <v>155</v>
      </c>
      <c r="T223" s="176" t="s">
        <v>155</v>
      </c>
      <c r="U223" s="176">
        <v>0.46200000000000002</v>
      </c>
      <c r="V223" s="176">
        <f>ROUND(E223*U223,2)</f>
        <v>57.11</v>
      </c>
      <c r="W223" s="177"/>
      <c r="X223" s="151"/>
      <c r="Y223" s="151"/>
      <c r="Z223" s="151"/>
      <c r="AA223" s="151"/>
      <c r="AB223" s="151"/>
      <c r="AC223" s="151"/>
      <c r="AD223" s="151"/>
      <c r="AE223" s="151"/>
      <c r="AF223" s="151"/>
      <c r="AG223" s="151" t="s">
        <v>156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5">
      <c r="A224" s="158"/>
      <c r="B224" s="159"/>
      <c r="C224" s="189" t="s">
        <v>241</v>
      </c>
      <c r="D224" s="163"/>
      <c r="E224" s="164">
        <v>23.340000000000003</v>
      </c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 t="s">
        <v>158</v>
      </c>
      <c r="AH224" s="151">
        <v>0</v>
      </c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5">
      <c r="A225" s="158"/>
      <c r="B225" s="159"/>
      <c r="C225" s="189" t="s">
        <v>175</v>
      </c>
      <c r="D225" s="163"/>
      <c r="E225" s="164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 t="s">
        <v>158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5">
      <c r="A226" s="158"/>
      <c r="B226" s="159"/>
      <c r="C226" s="189" t="s">
        <v>385</v>
      </c>
      <c r="D226" s="163"/>
      <c r="E226" s="164">
        <v>100.28</v>
      </c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 t="s">
        <v>158</v>
      </c>
      <c r="AH226" s="151">
        <v>0</v>
      </c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ht="20.399999999999999" outlineLevel="1" x14ac:dyDescent="0.25">
      <c r="A227" s="171">
        <v>70</v>
      </c>
      <c r="B227" s="172" t="s">
        <v>386</v>
      </c>
      <c r="C227" s="188" t="s">
        <v>387</v>
      </c>
      <c r="D227" s="173" t="s">
        <v>186</v>
      </c>
      <c r="E227" s="174">
        <v>23.340000000000003</v>
      </c>
      <c r="F227" s="175"/>
      <c r="G227" s="176">
        <f>ROUND(E227*F227,2)</f>
        <v>0</v>
      </c>
      <c r="H227" s="175"/>
      <c r="I227" s="176">
        <f>ROUND(E227*H227,2)</f>
        <v>0</v>
      </c>
      <c r="J227" s="175"/>
      <c r="K227" s="176">
        <f>ROUND(E227*J227,2)</f>
        <v>0</v>
      </c>
      <c r="L227" s="176">
        <v>21</v>
      </c>
      <c r="M227" s="176">
        <f>G227*(1+L227/100)</f>
        <v>0</v>
      </c>
      <c r="N227" s="176">
        <v>1.5000000000000001E-4</v>
      </c>
      <c r="O227" s="176">
        <f>ROUND(E227*N227,2)</f>
        <v>0</v>
      </c>
      <c r="P227" s="176">
        <v>0</v>
      </c>
      <c r="Q227" s="176">
        <f>ROUND(E227*P227,2)</f>
        <v>0</v>
      </c>
      <c r="R227" s="176"/>
      <c r="S227" s="176" t="s">
        <v>155</v>
      </c>
      <c r="T227" s="176" t="s">
        <v>155</v>
      </c>
      <c r="U227" s="176">
        <v>0.16</v>
      </c>
      <c r="V227" s="176">
        <f>ROUND(E227*U227,2)</f>
        <v>3.73</v>
      </c>
      <c r="W227" s="177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 t="s">
        <v>156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5">
      <c r="A228" s="158"/>
      <c r="B228" s="159"/>
      <c r="C228" s="189" t="s">
        <v>241</v>
      </c>
      <c r="D228" s="163"/>
      <c r="E228" s="164">
        <v>23.340000000000003</v>
      </c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 t="s">
        <v>158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ht="20.399999999999999" outlineLevel="1" x14ac:dyDescent="0.25">
      <c r="A229" s="171">
        <v>71</v>
      </c>
      <c r="B229" s="172" t="s">
        <v>388</v>
      </c>
      <c r="C229" s="188" t="s">
        <v>389</v>
      </c>
      <c r="D229" s="173" t="s">
        <v>186</v>
      </c>
      <c r="E229" s="174">
        <v>23.340000000000003</v>
      </c>
      <c r="F229" s="175"/>
      <c r="G229" s="176">
        <f>ROUND(E229*F229,2)</f>
        <v>0</v>
      </c>
      <c r="H229" s="175"/>
      <c r="I229" s="176">
        <f>ROUND(E229*H229,2)</f>
        <v>0</v>
      </c>
      <c r="J229" s="175"/>
      <c r="K229" s="176">
        <f>ROUND(E229*J229,2)</f>
        <v>0</v>
      </c>
      <c r="L229" s="176">
        <v>21</v>
      </c>
      <c r="M229" s="176">
        <f>G229*(1+L229/100)</f>
        <v>0</v>
      </c>
      <c r="N229" s="176">
        <v>0</v>
      </c>
      <c r="O229" s="176">
        <f>ROUND(E229*N229,2)</f>
        <v>0</v>
      </c>
      <c r="P229" s="176">
        <v>0</v>
      </c>
      <c r="Q229" s="176">
        <f>ROUND(E229*P229,2)</f>
        <v>0</v>
      </c>
      <c r="R229" s="176"/>
      <c r="S229" s="176" t="s">
        <v>155</v>
      </c>
      <c r="T229" s="176" t="s">
        <v>155</v>
      </c>
      <c r="U229" s="176">
        <v>0.08</v>
      </c>
      <c r="V229" s="176">
        <f>ROUND(E229*U229,2)</f>
        <v>1.87</v>
      </c>
      <c r="W229" s="177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 t="s">
        <v>156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5">
      <c r="A230" s="158"/>
      <c r="B230" s="159"/>
      <c r="C230" s="189" t="s">
        <v>390</v>
      </c>
      <c r="D230" s="163"/>
      <c r="E230" s="164">
        <v>23.340000000000003</v>
      </c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 t="s">
        <v>158</v>
      </c>
      <c r="AH230" s="151">
        <v>0</v>
      </c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5">
      <c r="A231" s="171">
        <v>72</v>
      </c>
      <c r="B231" s="172" t="s">
        <v>391</v>
      </c>
      <c r="C231" s="188" t="s">
        <v>392</v>
      </c>
      <c r="D231" s="173" t="s">
        <v>218</v>
      </c>
      <c r="E231" s="174">
        <v>137.88000000000002</v>
      </c>
      <c r="F231" s="175"/>
      <c r="G231" s="176">
        <f>ROUND(E231*F231,2)</f>
        <v>0</v>
      </c>
      <c r="H231" s="175"/>
      <c r="I231" s="176">
        <f>ROUND(E231*H231,2)</f>
        <v>0</v>
      </c>
      <c r="J231" s="175"/>
      <c r="K231" s="176">
        <f>ROUND(E231*J231,2)</f>
        <v>0</v>
      </c>
      <c r="L231" s="176">
        <v>21</v>
      </c>
      <c r="M231" s="176">
        <f>G231*(1+L231/100)</f>
        <v>0</v>
      </c>
      <c r="N231" s="176">
        <v>3.2000000000000003E-4</v>
      </c>
      <c r="O231" s="176">
        <f>ROUND(E231*N231,2)</f>
        <v>0.04</v>
      </c>
      <c r="P231" s="176">
        <v>0</v>
      </c>
      <c r="Q231" s="176">
        <f>ROUND(E231*P231,2)</f>
        <v>0</v>
      </c>
      <c r="R231" s="176"/>
      <c r="S231" s="176" t="s">
        <v>155</v>
      </c>
      <c r="T231" s="176" t="s">
        <v>155</v>
      </c>
      <c r="U231" s="176">
        <v>0.05</v>
      </c>
      <c r="V231" s="176">
        <f>ROUND(E231*U231,2)</f>
        <v>6.89</v>
      </c>
      <c r="W231" s="177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 t="s">
        <v>156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5">
      <c r="A232" s="158"/>
      <c r="B232" s="159"/>
      <c r="C232" s="189" t="s">
        <v>393</v>
      </c>
      <c r="D232" s="163"/>
      <c r="E232" s="164">
        <v>20.76</v>
      </c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 t="s">
        <v>158</v>
      </c>
      <c r="AH232" s="151">
        <v>0</v>
      </c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5">
      <c r="A233" s="158"/>
      <c r="B233" s="159"/>
      <c r="C233" s="189" t="s">
        <v>394</v>
      </c>
      <c r="D233" s="163"/>
      <c r="E233" s="164">
        <v>21.85</v>
      </c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 t="s">
        <v>158</v>
      </c>
      <c r="AH233" s="151">
        <v>0</v>
      </c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5">
      <c r="A234" s="158"/>
      <c r="B234" s="159"/>
      <c r="C234" s="189" t="s">
        <v>395</v>
      </c>
      <c r="D234" s="163"/>
      <c r="E234" s="164">
        <v>14.610000000000001</v>
      </c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 t="s">
        <v>158</v>
      </c>
      <c r="AH234" s="151">
        <v>0</v>
      </c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5">
      <c r="A235" s="158"/>
      <c r="B235" s="159"/>
      <c r="C235" s="189" t="s">
        <v>396</v>
      </c>
      <c r="D235" s="163"/>
      <c r="E235" s="164">
        <v>20.28</v>
      </c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 t="s">
        <v>158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5">
      <c r="A236" s="158"/>
      <c r="B236" s="159"/>
      <c r="C236" s="189" t="s">
        <v>397</v>
      </c>
      <c r="D236" s="163"/>
      <c r="E236" s="164">
        <v>10</v>
      </c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 t="s">
        <v>158</v>
      </c>
      <c r="AH236" s="151">
        <v>0</v>
      </c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5">
      <c r="A237" s="158"/>
      <c r="B237" s="159"/>
      <c r="C237" s="189" t="s">
        <v>398</v>
      </c>
      <c r="D237" s="163"/>
      <c r="E237" s="164">
        <v>9.4200000000000017</v>
      </c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 t="s">
        <v>158</v>
      </c>
      <c r="AH237" s="151">
        <v>0</v>
      </c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5">
      <c r="A238" s="158"/>
      <c r="B238" s="159"/>
      <c r="C238" s="189" t="s">
        <v>399</v>
      </c>
      <c r="D238" s="163"/>
      <c r="E238" s="164">
        <v>6.2</v>
      </c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 t="s">
        <v>158</v>
      </c>
      <c r="AH238" s="151">
        <v>0</v>
      </c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5">
      <c r="A239" s="158"/>
      <c r="B239" s="159"/>
      <c r="C239" s="189" t="s">
        <v>399</v>
      </c>
      <c r="D239" s="163"/>
      <c r="E239" s="164">
        <v>6.2</v>
      </c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 t="s">
        <v>158</v>
      </c>
      <c r="AH239" s="151">
        <v>0</v>
      </c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5">
      <c r="A240" s="158"/>
      <c r="B240" s="159"/>
      <c r="C240" s="189" t="s">
        <v>400</v>
      </c>
      <c r="D240" s="163"/>
      <c r="E240" s="164">
        <v>8.25</v>
      </c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 t="s">
        <v>158</v>
      </c>
      <c r="AH240" s="151">
        <v>0</v>
      </c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5">
      <c r="A241" s="158"/>
      <c r="B241" s="159"/>
      <c r="C241" s="189" t="s">
        <v>401</v>
      </c>
      <c r="D241" s="163"/>
      <c r="E241" s="164">
        <v>6</v>
      </c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51"/>
      <c r="Y241" s="151"/>
      <c r="Z241" s="151"/>
      <c r="AA241" s="151"/>
      <c r="AB241" s="151"/>
      <c r="AC241" s="151"/>
      <c r="AD241" s="151"/>
      <c r="AE241" s="151"/>
      <c r="AF241" s="151"/>
      <c r="AG241" s="151" t="s">
        <v>158</v>
      </c>
      <c r="AH241" s="151">
        <v>0</v>
      </c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5">
      <c r="A242" s="158"/>
      <c r="B242" s="159"/>
      <c r="C242" s="189" t="s">
        <v>402</v>
      </c>
      <c r="D242" s="163"/>
      <c r="E242" s="164">
        <v>14.31</v>
      </c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51"/>
      <c r="Y242" s="151"/>
      <c r="Z242" s="151"/>
      <c r="AA242" s="151"/>
      <c r="AB242" s="151"/>
      <c r="AC242" s="151"/>
      <c r="AD242" s="151"/>
      <c r="AE242" s="151"/>
      <c r="AF242" s="151"/>
      <c r="AG242" s="151" t="s">
        <v>158</v>
      </c>
      <c r="AH242" s="151">
        <v>0</v>
      </c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5">
      <c r="A243" s="171">
        <v>73</v>
      </c>
      <c r="B243" s="172" t="s">
        <v>403</v>
      </c>
      <c r="C243" s="188" t="s">
        <v>404</v>
      </c>
      <c r="D243" s="173" t="s">
        <v>154</v>
      </c>
      <c r="E243" s="174">
        <v>2.3806800000000004</v>
      </c>
      <c r="F243" s="175"/>
      <c r="G243" s="176">
        <f>ROUND(E243*F243,2)</f>
        <v>0</v>
      </c>
      <c r="H243" s="175"/>
      <c r="I243" s="176">
        <f>ROUND(E243*H243,2)</f>
        <v>0</v>
      </c>
      <c r="J243" s="175"/>
      <c r="K243" s="176">
        <f>ROUND(E243*J243,2)</f>
        <v>0</v>
      </c>
      <c r="L243" s="176">
        <v>21</v>
      </c>
      <c r="M243" s="176">
        <f>G243*(1+L243/100)</f>
        <v>0</v>
      </c>
      <c r="N243" s="176">
        <v>2.5000000000000001E-2</v>
      </c>
      <c r="O243" s="176">
        <f>ROUND(E243*N243,2)</f>
        <v>0.06</v>
      </c>
      <c r="P243" s="176">
        <v>0</v>
      </c>
      <c r="Q243" s="176">
        <f>ROUND(E243*P243,2)</f>
        <v>0</v>
      </c>
      <c r="R243" s="176" t="s">
        <v>405</v>
      </c>
      <c r="S243" s="176" t="s">
        <v>155</v>
      </c>
      <c r="T243" s="176" t="s">
        <v>155</v>
      </c>
      <c r="U243" s="176">
        <v>0</v>
      </c>
      <c r="V243" s="176">
        <f>ROUND(E243*U243,2)</f>
        <v>0</v>
      </c>
      <c r="W243" s="177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 t="s">
        <v>406</v>
      </c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5">
      <c r="A244" s="158"/>
      <c r="B244" s="159"/>
      <c r="C244" s="189" t="s">
        <v>407</v>
      </c>
      <c r="D244" s="163"/>
      <c r="E244" s="164">
        <v>2.3806800000000004</v>
      </c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 t="s">
        <v>158</v>
      </c>
      <c r="AH244" s="151">
        <v>0</v>
      </c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5">
      <c r="A245" s="171">
        <v>74</v>
      </c>
      <c r="B245" s="172" t="s">
        <v>408</v>
      </c>
      <c r="C245" s="188" t="s">
        <v>409</v>
      </c>
      <c r="D245" s="173" t="s">
        <v>186</v>
      </c>
      <c r="E245" s="174">
        <v>102.2856</v>
      </c>
      <c r="F245" s="175"/>
      <c r="G245" s="176">
        <f>ROUND(E245*F245,2)</f>
        <v>0</v>
      </c>
      <c r="H245" s="175"/>
      <c r="I245" s="176">
        <f>ROUND(E245*H245,2)</f>
        <v>0</v>
      </c>
      <c r="J245" s="175"/>
      <c r="K245" s="176">
        <f>ROUND(E245*J245,2)</f>
        <v>0</v>
      </c>
      <c r="L245" s="176">
        <v>21</v>
      </c>
      <c r="M245" s="176">
        <f>G245*(1+L245/100)</f>
        <v>0</v>
      </c>
      <c r="N245" s="176">
        <v>3.0000000000000001E-3</v>
      </c>
      <c r="O245" s="176">
        <f>ROUND(E245*N245,2)</f>
        <v>0.31</v>
      </c>
      <c r="P245" s="176">
        <v>0</v>
      </c>
      <c r="Q245" s="176">
        <f>ROUND(E245*P245,2)</f>
        <v>0</v>
      </c>
      <c r="R245" s="176" t="s">
        <v>405</v>
      </c>
      <c r="S245" s="176" t="s">
        <v>155</v>
      </c>
      <c r="T245" s="176" t="s">
        <v>155</v>
      </c>
      <c r="U245" s="176">
        <v>0</v>
      </c>
      <c r="V245" s="176">
        <f>ROUND(E245*U245,2)</f>
        <v>0</v>
      </c>
      <c r="W245" s="177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 t="s">
        <v>406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5">
      <c r="A246" s="158"/>
      <c r="B246" s="159"/>
      <c r="C246" s="189" t="s">
        <v>410</v>
      </c>
      <c r="D246" s="163"/>
      <c r="E246" s="164">
        <v>102.2856</v>
      </c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 t="s">
        <v>158</v>
      </c>
      <c r="AH246" s="151">
        <v>0</v>
      </c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5">
      <c r="A247" s="171">
        <v>75</v>
      </c>
      <c r="B247" s="172" t="s">
        <v>411</v>
      </c>
      <c r="C247" s="188" t="s">
        <v>412</v>
      </c>
      <c r="D247" s="173" t="s">
        <v>186</v>
      </c>
      <c r="E247" s="174">
        <v>47.613600000000005</v>
      </c>
      <c r="F247" s="175"/>
      <c r="G247" s="176">
        <f>ROUND(E247*F247,2)</f>
        <v>0</v>
      </c>
      <c r="H247" s="175"/>
      <c r="I247" s="176">
        <f>ROUND(E247*H247,2)</f>
        <v>0</v>
      </c>
      <c r="J247" s="175"/>
      <c r="K247" s="176">
        <f>ROUND(E247*J247,2)</f>
        <v>0</v>
      </c>
      <c r="L247" s="176">
        <v>21</v>
      </c>
      <c r="M247" s="176">
        <f>G247*(1+L247/100)</f>
        <v>0</v>
      </c>
      <c r="N247" s="176">
        <v>4.2000000000000006E-3</v>
      </c>
      <c r="O247" s="176">
        <f>ROUND(E247*N247,2)</f>
        <v>0.2</v>
      </c>
      <c r="P247" s="176">
        <v>0</v>
      </c>
      <c r="Q247" s="176">
        <f>ROUND(E247*P247,2)</f>
        <v>0</v>
      </c>
      <c r="R247" s="176" t="s">
        <v>405</v>
      </c>
      <c r="S247" s="176" t="s">
        <v>155</v>
      </c>
      <c r="T247" s="176" t="s">
        <v>155</v>
      </c>
      <c r="U247" s="176">
        <v>0</v>
      </c>
      <c r="V247" s="176">
        <f>ROUND(E247*U247,2)</f>
        <v>0</v>
      </c>
      <c r="W247" s="177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 t="s">
        <v>406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5">
      <c r="A248" s="158"/>
      <c r="B248" s="159"/>
      <c r="C248" s="189" t="s">
        <v>413</v>
      </c>
      <c r="D248" s="163"/>
      <c r="E248" s="164">
        <v>47.613600000000005</v>
      </c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 t="s">
        <v>158</v>
      </c>
      <c r="AH248" s="151">
        <v>0</v>
      </c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1" x14ac:dyDescent="0.25">
      <c r="A249" s="178">
        <v>76</v>
      </c>
      <c r="B249" s="179" t="s">
        <v>414</v>
      </c>
      <c r="C249" s="190" t="s">
        <v>415</v>
      </c>
      <c r="D249" s="180" t="s">
        <v>292</v>
      </c>
      <c r="E249" s="181">
        <v>0.71658000000000011</v>
      </c>
      <c r="F249" s="182"/>
      <c r="G249" s="183">
        <f>ROUND(E249*F249,2)</f>
        <v>0</v>
      </c>
      <c r="H249" s="182"/>
      <c r="I249" s="183">
        <f>ROUND(E249*H249,2)</f>
        <v>0</v>
      </c>
      <c r="J249" s="182"/>
      <c r="K249" s="183">
        <f>ROUND(E249*J249,2)</f>
        <v>0</v>
      </c>
      <c r="L249" s="183">
        <v>21</v>
      </c>
      <c r="M249" s="183">
        <f>G249*(1+L249/100)</f>
        <v>0</v>
      </c>
      <c r="N249" s="183">
        <v>0</v>
      </c>
      <c r="O249" s="183">
        <f>ROUND(E249*N249,2)</f>
        <v>0</v>
      </c>
      <c r="P249" s="183">
        <v>0</v>
      </c>
      <c r="Q249" s="183">
        <f>ROUND(E249*P249,2)</f>
        <v>0</v>
      </c>
      <c r="R249" s="183"/>
      <c r="S249" s="183" t="s">
        <v>155</v>
      </c>
      <c r="T249" s="183" t="s">
        <v>155</v>
      </c>
      <c r="U249" s="183">
        <v>1.7400000000000002</v>
      </c>
      <c r="V249" s="183">
        <f>ROUND(E249*U249,2)</f>
        <v>1.25</v>
      </c>
      <c r="W249" s="184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 t="s">
        <v>368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x14ac:dyDescent="0.25">
      <c r="A250" s="165" t="s">
        <v>150</v>
      </c>
      <c r="B250" s="166" t="s">
        <v>93</v>
      </c>
      <c r="C250" s="187" t="s">
        <v>94</v>
      </c>
      <c r="D250" s="167"/>
      <c r="E250" s="168"/>
      <c r="F250" s="169"/>
      <c r="G250" s="169">
        <f>SUMIF(AG251:AG265,"&lt;&gt;NOR",G251:G265)</f>
        <v>0</v>
      </c>
      <c r="H250" s="169"/>
      <c r="I250" s="169">
        <f>SUM(I251:I265)</f>
        <v>0</v>
      </c>
      <c r="J250" s="169"/>
      <c r="K250" s="169">
        <f>SUM(K251:K265)</f>
        <v>0</v>
      </c>
      <c r="L250" s="169"/>
      <c r="M250" s="169">
        <f>SUM(M251:M265)</f>
        <v>0</v>
      </c>
      <c r="N250" s="169"/>
      <c r="O250" s="169">
        <f>SUM(O251:O265)</f>
        <v>0.05</v>
      </c>
      <c r="P250" s="169"/>
      <c r="Q250" s="169">
        <f>SUM(Q251:Q265)</f>
        <v>0</v>
      </c>
      <c r="R250" s="169"/>
      <c r="S250" s="169"/>
      <c r="T250" s="169"/>
      <c r="U250" s="169"/>
      <c r="V250" s="169">
        <f>SUM(V251:V265)</f>
        <v>24.939999999999998</v>
      </c>
      <c r="W250" s="170"/>
      <c r="AG250" t="s">
        <v>151</v>
      </c>
    </row>
    <row r="251" spans="1:60" outlineLevel="1" x14ac:dyDescent="0.25">
      <c r="A251" s="171">
        <v>77</v>
      </c>
      <c r="B251" s="172" t="s">
        <v>416</v>
      </c>
      <c r="C251" s="188" t="s">
        <v>417</v>
      </c>
      <c r="D251" s="173" t="s">
        <v>218</v>
      </c>
      <c r="E251" s="174">
        <v>12</v>
      </c>
      <c r="F251" s="175"/>
      <c r="G251" s="176">
        <f>ROUND(E251*F251,2)</f>
        <v>0</v>
      </c>
      <c r="H251" s="175"/>
      <c r="I251" s="176">
        <f>ROUND(E251*H251,2)</f>
        <v>0</v>
      </c>
      <c r="J251" s="175"/>
      <c r="K251" s="176">
        <f>ROUND(E251*J251,2)</f>
        <v>0</v>
      </c>
      <c r="L251" s="176">
        <v>21</v>
      </c>
      <c r="M251" s="176">
        <f>G251*(1+L251/100)</f>
        <v>0</v>
      </c>
      <c r="N251" s="176">
        <v>4.7000000000000004E-4</v>
      </c>
      <c r="O251" s="176">
        <f>ROUND(E251*N251,2)</f>
        <v>0.01</v>
      </c>
      <c r="P251" s="176">
        <v>0</v>
      </c>
      <c r="Q251" s="176">
        <f>ROUND(E251*P251,2)</f>
        <v>0</v>
      </c>
      <c r="R251" s="176"/>
      <c r="S251" s="176" t="s">
        <v>155</v>
      </c>
      <c r="T251" s="176" t="s">
        <v>155</v>
      </c>
      <c r="U251" s="176">
        <v>0.35900000000000004</v>
      </c>
      <c r="V251" s="176">
        <f>ROUND(E251*U251,2)</f>
        <v>4.3099999999999996</v>
      </c>
      <c r="W251" s="177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 t="s">
        <v>156</v>
      </c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5">
      <c r="A252" s="158"/>
      <c r="B252" s="159"/>
      <c r="C252" s="189" t="s">
        <v>418</v>
      </c>
      <c r="D252" s="163"/>
      <c r="E252" s="164">
        <v>12</v>
      </c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 t="s">
        <v>158</v>
      </c>
      <c r="AH252" s="151">
        <v>0</v>
      </c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5">
      <c r="A253" s="171">
        <v>78</v>
      </c>
      <c r="B253" s="172" t="s">
        <v>419</v>
      </c>
      <c r="C253" s="188" t="s">
        <v>420</v>
      </c>
      <c r="D253" s="173" t="s">
        <v>218</v>
      </c>
      <c r="E253" s="174">
        <v>13</v>
      </c>
      <c r="F253" s="175"/>
      <c r="G253" s="176">
        <f>ROUND(E253*F253,2)</f>
        <v>0</v>
      </c>
      <c r="H253" s="175"/>
      <c r="I253" s="176">
        <f>ROUND(E253*H253,2)</f>
        <v>0</v>
      </c>
      <c r="J253" s="175"/>
      <c r="K253" s="176">
        <f>ROUND(E253*J253,2)</f>
        <v>0</v>
      </c>
      <c r="L253" s="176">
        <v>21</v>
      </c>
      <c r="M253" s="176">
        <f>G253*(1+L253/100)</f>
        <v>0</v>
      </c>
      <c r="N253" s="176">
        <v>1.3100000000000002E-3</v>
      </c>
      <c r="O253" s="176">
        <f>ROUND(E253*N253,2)</f>
        <v>0.02</v>
      </c>
      <c r="P253" s="176">
        <v>0</v>
      </c>
      <c r="Q253" s="176">
        <f>ROUND(E253*P253,2)</f>
        <v>0</v>
      </c>
      <c r="R253" s="176"/>
      <c r="S253" s="176" t="s">
        <v>155</v>
      </c>
      <c r="T253" s="176" t="s">
        <v>155</v>
      </c>
      <c r="U253" s="176">
        <v>0.79700000000000004</v>
      </c>
      <c r="V253" s="176">
        <f>ROUND(E253*U253,2)</f>
        <v>10.36</v>
      </c>
      <c r="W253" s="177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 t="s">
        <v>156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5">
      <c r="A254" s="158"/>
      <c r="B254" s="159"/>
      <c r="C254" s="189" t="s">
        <v>421</v>
      </c>
      <c r="D254" s="163"/>
      <c r="E254" s="164">
        <v>13</v>
      </c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 t="s">
        <v>158</v>
      </c>
      <c r="AH254" s="151">
        <v>0</v>
      </c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 x14ac:dyDescent="0.25">
      <c r="A255" s="171">
        <v>79</v>
      </c>
      <c r="B255" s="172" t="s">
        <v>422</v>
      </c>
      <c r="C255" s="188" t="s">
        <v>423</v>
      </c>
      <c r="D255" s="173" t="s">
        <v>218</v>
      </c>
      <c r="E255" s="174">
        <v>11</v>
      </c>
      <c r="F255" s="175"/>
      <c r="G255" s="176">
        <f>ROUND(E255*F255,2)</f>
        <v>0</v>
      </c>
      <c r="H255" s="175"/>
      <c r="I255" s="176">
        <f>ROUND(E255*H255,2)</f>
        <v>0</v>
      </c>
      <c r="J255" s="175"/>
      <c r="K255" s="176">
        <f>ROUND(E255*J255,2)</f>
        <v>0</v>
      </c>
      <c r="L255" s="176">
        <v>21</v>
      </c>
      <c r="M255" s="176">
        <f>G255*(1+L255/100)</f>
        <v>0</v>
      </c>
      <c r="N255" s="176">
        <v>2.1000000000000003E-3</v>
      </c>
      <c r="O255" s="176">
        <f>ROUND(E255*N255,2)</f>
        <v>0.02</v>
      </c>
      <c r="P255" s="176">
        <v>0</v>
      </c>
      <c r="Q255" s="176">
        <f>ROUND(E255*P255,2)</f>
        <v>0</v>
      </c>
      <c r="R255" s="176"/>
      <c r="S255" s="176" t="s">
        <v>155</v>
      </c>
      <c r="T255" s="176" t="s">
        <v>155</v>
      </c>
      <c r="U255" s="176">
        <v>0.8</v>
      </c>
      <c r="V255" s="176">
        <f>ROUND(E255*U255,2)</f>
        <v>8.8000000000000007</v>
      </c>
      <c r="W255" s="177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 t="s">
        <v>156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5">
      <c r="A256" s="158"/>
      <c r="B256" s="159"/>
      <c r="C256" s="189" t="s">
        <v>424</v>
      </c>
      <c r="D256" s="163"/>
      <c r="E256" s="164">
        <v>11</v>
      </c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 t="s">
        <v>158</v>
      </c>
      <c r="AH256" s="151">
        <v>0</v>
      </c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5">
      <c r="A257" s="171">
        <v>80</v>
      </c>
      <c r="B257" s="172" t="s">
        <v>425</v>
      </c>
      <c r="C257" s="188" t="s">
        <v>426</v>
      </c>
      <c r="D257" s="173" t="s">
        <v>206</v>
      </c>
      <c r="E257" s="174">
        <v>1</v>
      </c>
      <c r="F257" s="175"/>
      <c r="G257" s="176">
        <f>ROUND(E257*F257,2)</f>
        <v>0</v>
      </c>
      <c r="H257" s="175"/>
      <c r="I257" s="176">
        <f>ROUND(E257*H257,2)</f>
        <v>0</v>
      </c>
      <c r="J257" s="175"/>
      <c r="K257" s="176">
        <f>ROUND(E257*J257,2)</f>
        <v>0</v>
      </c>
      <c r="L257" s="176">
        <v>21</v>
      </c>
      <c r="M257" s="176">
        <f>G257*(1+L257/100)</f>
        <v>0</v>
      </c>
      <c r="N257" s="176">
        <v>4.9000000000000009E-4</v>
      </c>
      <c r="O257" s="176">
        <f>ROUND(E257*N257,2)</f>
        <v>0</v>
      </c>
      <c r="P257" s="176">
        <v>0</v>
      </c>
      <c r="Q257" s="176">
        <f>ROUND(E257*P257,2)</f>
        <v>0</v>
      </c>
      <c r="R257" s="176"/>
      <c r="S257" s="176" t="s">
        <v>155</v>
      </c>
      <c r="T257" s="176" t="s">
        <v>155</v>
      </c>
      <c r="U257" s="176">
        <v>0.13300000000000001</v>
      </c>
      <c r="V257" s="176">
        <f>ROUND(E257*U257,2)</f>
        <v>0.13</v>
      </c>
      <c r="W257" s="177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 t="s">
        <v>156</v>
      </c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1" x14ac:dyDescent="0.25">
      <c r="A258" s="158"/>
      <c r="B258" s="159"/>
      <c r="C258" s="189" t="s">
        <v>63</v>
      </c>
      <c r="D258" s="163"/>
      <c r="E258" s="164">
        <v>1</v>
      </c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 t="s">
        <v>158</v>
      </c>
      <c r="AH258" s="151">
        <v>0</v>
      </c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5">
      <c r="A259" s="171">
        <v>81</v>
      </c>
      <c r="B259" s="172" t="s">
        <v>427</v>
      </c>
      <c r="C259" s="188" t="s">
        <v>428</v>
      </c>
      <c r="D259" s="173" t="s">
        <v>218</v>
      </c>
      <c r="E259" s="174">
        <v>28</v>
      </c>
      <c r="F259" s="175"/>
      <c r="G259" s="176">
        <f>ROUND(E259*F259,2)</f>
        <v>0</v>
      </c>
      <c r="H259" s="175"/>
      <c r="I259" s="176">
        <f>ROUND(E259*H259,2)</f>
        <v>0</v>
      </c>
      <c r="J259" s="175"/>
      <c r="K259" s="176">
        <f>ROUND(E259*J259,2)</f>
        <v>0</v>
      </c>
      <c r="L259" s="176">
        <v>21</v>
      </c>
      <c r="M259" s="176">
        <f>G259*(1+L259/100)</f>
        <v>0</v>
      </c>
      <c r="N259" s="176">
        <v>0</v>
      </c>
      <c r="O259" s="176">
        <f>ROUND(E259*N259,2)</f>
        <v>0</v>
      </c>
      <c r="P259" s="176">
        <v>0</v>
      </c>
      <c r="Q259" s="176">
        <f>ROUND(E259*P259,2)</f>
        <v>0</v>
      </c>
      <c r="R259" s="176"/>
      <c r="S259" s="176" t="s">
        <v>155</v>
      </c>
      <c r="T259" s="176" t="s">
        <v>155</v>
      </c>
      <c r="U259" s="176">
        <v>4.8000000000000001E-2</v>
      </c>
      <c r="V259" s="176">
        <f>ROUND(E259*U259,2)</f>
        <v>1.34</v>
      </c>
      <c r="W259" s="177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 t="s">
        <v>156</v>
      </c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1" x14ac:dyDescent="0.25">
      <c r="A260" s="158"/>
      <c r="B260" s="159"/>
      <c r="C260" s="189" t="s">
        <v>429</v>
      </c>
      <c r="D260" s="163"/>
      <c r="E260" s="164">
        <v>28</v>
      </c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 t="s">
        <v>158</v>
      </c>
      <c r="AH260" s="151">
        <v>0</v>
      </c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5">
      <c r="A261" s="171">
        <v>82</v>
      </c>
      <c r="B261" s="172" t="s">
        <v>430</v>
      </c>
      <c r="C261" s="188" t="s">
        <v>431</v>
      </c>
      <c r="D261" s="173" t="s">
        <v>432</v>
      </c>
      <c r="E261" s="174">
        <v>12</v>
      </c>
      <c r="F261" s="175"/>
      <c r="G261" s="176">
        <f>ROUND(E261*F261,2)</f>
        <v>0</v>
      </c>
      <c r="H261" s="175"/>
      <c r="I261" s="176">
        <f>ROUND(E261*H261,2)</f>
        <v>0</v>
      </c>
      <c r="J261" s="175"/>
      <c r="K261" s="176">
        <f>ROUND(E261*J261,2)</f>
        <v>0</v>
      </c>
      <c r="L261" s="176">
        <v>21</v>
      </c>
      <c r="M261" s="176">
        <f>G261*(1+L261/100)</f>
        <v>0</v>
      </c>
      <c r="N261" s="176">
        <v>0</v>
      </c>
      <c r="O261" s="176">
        <f>ROUND(E261*N261,2)</f>
        <v>0</v>
      </c>
      <c r="P261" s="176">
        <v>0</v>
      </c>
      <c r="Q261" s="176">
        <f>ROUND(E261*P261,2)</f>
        <v>0</v>
      </c>
      <c r="R261" s="176"/>
      <c r="S261" s="176" t="s">
        <v>191</v>
      </c>
      <c r="T261" s="176" t="s">
        <v>308</v>
      </c>
      <c r="U261" s="176">
        <v>0</v>
      </c>
      <c r="V261" s="176">
        <f>ROUND(E261*U261,2)</f>
        <v>0</v>
      </c>
      <c r="W261" s="177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 t="s">
        <v>156</v>
      </c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5">
      <c r="A262" s="158"/>
      <c r="B262" s="159"/>
      <c r="C262" s="189" t="s">
        <v>418</v>
      </c>
      <c r="D262" s="163"/>
      <c r="E262" s="164">
        <v>12</v>
      </c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 t="s">
        <v>158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5">
      <c r="A263" s="171">
        <v>83</v>
      </c>
      <c r="B263" s="172" t="s">
        <v>433</v>
      </c>
      <c r="C263" s="188" t="s">
        <v>434</v>
      </c>
      <c r="D263" s="173" t="s">
        <v>307</v>
      </c>
      <c r="E263" s="174">
        <v>1</v>
      </c>
      <c r="F263" s="175"/>
      <c r="G263" s="176">
        <f>ROUND(E263*F263,2)</f>
        <v>0</v>
      </c>
      <c r="H263" s="175"/>
      <c r="I263" s="176">
        <f>ROUND(E263*H263,2)</f>
        <v>0</v>
      </c>
      <c r="J263" s="175"/>
      <c r="K263" s="176">
        <f>ROUND(E263*J263,2)</f>
        <v>0</v>
      </c>
      <c r="L263" s="176">
        <v>21</v>
      </c>
      <c r="M263" s="176">
        <f>G263*(1+L263/100)</f>
        <v>0</v>
      </c>
      <c r="N263" s="176">
        <v>0</v>
      </c>
      <c r="O263" s="176">
        <f>ROUND(E263*N263,2)</f>
        <v>0</v>
      </c>
      <c r="P263" s="176">
        <v>0</v>
      </c>
      <c r="Q263" s="176">
        <f>ROUND(E263*P263,2)</f>
        <v>0</v>
      </c>
      <c r="R263" s="176"/>
      <c r="S263" s="176" t="s">
        <v>191</v>
      </c>
      <c r="T263" s="176" t="s">
        <v>308</v>
      </c>
      <c r="U263" s="176">
        <v>0</v>
      </c>
      <c r="V263" s="176">
        <f>ROUND(E263*U263,2)</f>
        <v>0</v>
      </c>
      <c r="W263" s="177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 t="s">
        <v>156</v>
      </c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5">
      <c r="A264" s="158"/>
      <c r="B264" s="159"/>
      <c r="C264" s="189" t="s">
        <v>63</v>
      </c>
      <c r="D264" s="163"/>
      <c r="E264" s="164">
        <v>1</v>
      </c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51"/>
      <c r="Y264" s="151"/>
      <c r="Z264" s="151"/>
      <c r="AA264" s="151"/>
      <c r="AB264" s="151"/>
      <c r="AC264" s="151"/>
      <c r="AD264" s="151"/>
      <c r="AE264" s="151"/>
      <c r="AF264" s="151"/>
      <c r="AG264" s="151" t="s">
        <v>158</v>
      </c>
      <c r="AH264" s="151">
        <v>0</v>
      </c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outlineLevel="1" x14ac:dyDescent="0.25">
      <c r="A265" s="158">
        <v>84</v>
      </c>
      <c r="B265" s="159" t="s">
        <v>435</v>
      </c>
      <c r="C265" s="191" t="s">
        <v>436</v>
      </c>
      <c r="D265" s="160" t="s">
        <v>0</v>
      </c>
      <c r="E265" s="185"/>
      <c r="F265" s="162"/>
      <c r="G265" s="161">
        <f>ROUND(E265*F265,2)</f>
        <v>0</v>
      </c>
      <c r="H265" s="162"/>
      <c r="I265" s="161">
        <f>ROUND(E265*H265,2)</f>
        <v>0</v>
      </c>
      <c r="J265" s="162"/>
      <c r="K265" s="161">
        <f>ROUND(E265*J265,2)</f>
        <v>0</v>
      </c>
      <c r="L265" s="161">
        <v>21</v>
      </c>
      <c r="M265" s="161">
        <f>G265*(1+L265/100)</f>
        <v>0</v>
      </c>
      <c r="N265" s="161">
        <v>0</v>
      </c>
      <c r="O265" s="161">
        <f>ROUND(E265*N265,2)</f>
        <v>0</v>
      </c>
      <c r="P265" s="161">
        <v>0</v>
      </c>
      <c r="Q265" s="161">
        <f>ROUND(E265*P265,2)</f>
        <v>0</v>
      </c>
      <c r="R265" s="161"/>
      <c r="S265" s="161" t="s">
        <v>155</v>
      </c>
      <c r="T265" s="161" t="s">
        <v>308</v>
      </c>
      <c r="U265" s="161">
        <v>0</v>
      </c>
      <c r="V265" s="161">
        <f>ROUND(E265*U265,2)</f>
        <v>0</v>
      </c>
      <c r="W265" s="16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 t="s">
        <v>368</v>
      </c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x14ac:dyDescent="0.25">
      <c r="A266" s="165" t="s">
        <v>150</v>
      </c>
      <c r="B266" s="166" t="s">
        <v>95</v>
      </c>
      <c r="C266" s="187" t="s">
        <v>96</v>
      </c>
      <c r="D266" s="167"/>
      <c r="E266" s="168"/>
      <c r="F266" s="169"/>
      <c r="G266" s="169">
        <f>SUMIF(AG267:AG277,"&lt;&gt;NOR",G267:G277)</f>
        <v>0</v>
      </c>
      <c r="H266" s="169"/>
      <c r="I266" s="169">
        <f>SUM(I267:I277)</f>
        <v>0</v>
      </c>
      <c r="J266" s="169"/>
      <c r="K266" s="169">
        <f>SUM(K267:K277)</f>
        <v>0</v>
      </c>
      <c r="L266" s="169"/>
      <c r="M266" s="169">
        <f>SUM(M267:M277)</f>
        <v>0</v>
      </c>
      <c r="N266" s="169"/>
      <c r="O266" s="169">
        <f>SUM(O267:O277)</f>
        <v>0.14000000000000001</v>
      </c>
      <c r="P266" s="169"/>
      <c r="Q266" s="169">
        <f>SUM(Q267:Q277)</f>
        <v>0</v>
      </c>
      <c r="R266" s="169"/>
      <c r="S266" s="169"/>
      <c r="T266" s="169"/>
      <c r="U266" s="169"/>
      <c r="V266" s="169">
        <f>SUM(V267:V277)</f>
        <v>23.169999999999995</v>
      </c>
      <c r="W266" s="170"/>
      <c r="AG266" t="s">
        <v>151</v>
      </c>
    </row>
    <row r="267" spans="1:60" outlineLevel="1" x14ac:dyDescent="0.25">
      <c r="A267" s="171">
        <v>85</v>
      </c>
      <c r="B267" s="172" t="s">
        <v>437</v>
      </c>
      <c r="C267" s="188" t="s">
        <v>438</v>
      </c>
      <c r="D267" s="173" t="s">
        <v>218</v>
      </c>
      <c r="E267" s="174">
        <v>18</v>
      </c>
      <c r="F267" s="175"/>
      <c r="G267" s="176">
        <f>ROUND(E267*F267,2)</f>
        <v>0</v>
      </c>
      <c r="H267" s="175"/>
      <c r="I267" s="176">
        <f>ROUND(E267*H267,2)</f>
        <v>0</v>
      </c>
      <c r="J267" s="175"/>
      <c r="K267" s="176">
        <f>ROUND(E267*J267,2)</f>
        <v>0</v>
      </c>
      <c r="L267" s="176">
        <v>21</v>
      </c>
      <c r="M267" s="176">
        <f>G267*(1+L267/100)</f>
        <v>0</v>
      </c>
      <c r="N267" s="176">
        <v>3.9900000000000005E-3</v>
      </c>
      <c r="O267" s="176">
        <f>ROUND(E267*N267,2)</f>
        <v>7.0000000000000007E-2</v>
      </c>
      <c r="P267" s="176">
        <v>0</v>
      </c>
      <c r="Q267" s="176">
        <f>ROUND(E267*P267,2)</f>
        <v>0</v>
      </c>
      <c r="R267" s="176"/>
      <c r="S267" s="176" t="s">
        <v>155</v>
      </c>
      <c r="T267" s="176" t="s">
        <v>155</v>
      </c>
      <c r="U267" s="176">
        <v>0.54290000000000005</v>
      </c>
      <c r="V267" s="176">
        <f>ROUND(E267*U267,2)</f>
        <v>9.77</v>
      </c>
      <c r="W267" s="177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 t="s">
        <v>156</v>
      </c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5">
      <c r="A268" s="158"/>
      <c r="B268" s="159"/>
      <c r="C268" s="189" t="s">
        <v>439</v>
      </c>
      <c r="D268" s="163"/>
      <c r="E268" s="164">
        <v>18</v>
      </c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 t="s">
        <v>158</v>
      </c>
      <c r="AH268" s="151">
        <v>0</v>
      </c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5">
      <c r="A269" s="171">
        <v>86</v>
      </c>
      <c r="B269" s="172" t="s">
        <v>440</v>
      </c>
      <c r="C269" s="188" t="s">
        <v>441</v>
      </c>
      <c r="D269" s="173" t="s">
        <v>218</v>
      </c>
      <c r="E269" s="174">
        <v>18</v>
      </c>
      <c r="F269" s="175"/>
      <c r="G269" s="176">
        <f>ROUND(E269*F269,2)</f>
        <v>0</v>
      </c>
      <c r="H269" s="175"/>
      <c r="I269" s="176">
        <f>ROUND(E269*H269,2)</f>
        <v>0</v>
      </c>
      <c r="J269" s="175"/>
      <c r="K269" s="176">
        <f>ROUND(E269*J269,2)</f>
        <v>0</v>
      </c>
      <c r="L269" s="176">
        <v>21</v>
      </c>
      <c r="M269" s="176">
        <f>G269*(1+L269/100)</f>
        <v>0</v>
      </c>
      <c r="N269" s="176">
        <v>4.0100000000000005E-3</v>
      </c>
      <c r="O269" s="176">
        <f>ROUND(E269*N269,2)</f>
        <v>7.0000000000000007E-2</v>
      </c>
      <c r="P269" s="176">
        <v>0</v>
      </c>
      <c r="Q269" s="176">
        <f>ROUND(E269*P269,2)</f>
        <v>0</v>
      </c>
      <c r="R269" s="176"/>
      <c r="S269" s="176" t="s">
        <v>155</v>
      </c>
      <c r="T269" s="176" t="s">
        <v>155</v>
      </c>
      <c r="U269" s="176">
        <v>0.54290000000000005</v>
      </c>
      <c r="V269" s="176">
        <f>ROUND(E269*U269,2)</f>
        <v>9.77</v>
      </c>
      <c r="W269" s="177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 t="s">
        <v>156</v>
      </c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5">
      <c r="A270" s="158"/>
      <c r="B270" s="159"/>
      <c r="C270" s="189" t="s">
        <v>439</v>
      </c>
      <c r="D270" s="163"/>
      <c r="E270" s="164">
        <v>18</v>
      </c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 t="s">
        <v>158</v>
      </c>
      <c r="AH270" s="151">
        <v>0</v>
      </c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5">
      <c r="A271" s="171">
        <v>87</v>
      </c>
      <c r="B271" s="172" t="s">
        <v>442</v>
      </c>
      <c r="C271" s="188" t="s">
        <v>443</v>
      </c>
      <c r="D271" s="173" t="s">
        <v>444</v>
      </c>
      <c r="E271" s="174">
        <v>2</v>
      </c>
      <c r="F271" s="175"/>
      <c r="G271" s="176">
        <f>ROUND(E271*F271,2)</f>
        <v>0</v>
      </c>
      <c r="H271" s="175"/>
      <c r="I271" s="176">
        <f>ROUND(E271*H271,2)</f>
        <v>0</v>
      </c>
      <c r="J271" s="175"/>
      <c r="K271" s="176">
        <f>ROUND(E271*J271,2)</f>
        <v>0</v>
      </c>
      <c r="L271" s="176">
        <v>21</v>
      </c>
      <c r="M271" s="176">
        <f>G271*(1+L271/100)</f>
        <v>0</v>
      </c>
      <c r="N271" s="176">
        <v>1.4800000000000002E-3</v>
      </c>
      <c r="O271" s="176">
        <f>ROUND(E271*N271,2)</f>
        <v>0</v>
      </c>
      <c r="P271" s="176">
        <v>0</v>
      </c>
      <c r="Q271" s="176">
        <f>ROUND(E271*P271,2)</f>
        <v>0</v>
      </c>
      <c r="R271" s="176"/>
      <c r="S271" s="176" t="s">
        <v>155</v>
      </c>
      <c r="T271" s="176" t="s">
        <v>308</v>
      </c>
      <c r="U271" s="176">
        <v>0.54</v>
      </c>
      <c r="V271" s="176">
        <f>ROUND(E271*U271,2)</f>
        <v>1.08</v>
      </c>
      <c r="W271" s="177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 t="s">
        <v>156</v>
      </c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1" x14ac:dyDescent="0.25">
      <c r="A272" s="158"/>
      <c r="B272" s="159"/>
      <c r="C272" s="189" t="s">
        <v>65</v>
      </c>
      <c r="D272" s="163"/>
      <c r="E272" s="164">
        <v>2</v>
      </c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 t="s">
        <v>158</v>
      </c>
      <c r="AH272" s="151">
        <v>0</v>
      </c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5">
      <c r="A273" s="171">
        <v>88</v>
      </c>
      <c r="B273" s="172" t="s">
        <v>445</v>
      </c>
      <c r="C273" s="188" t="s">
        <v>446</v>
      </c>
      <c r="D273" s="173" t="s">
        <v>218</v>
      </c>
      <c r="E273" s="174">
        <v>28</v>
      </c>
      <c r="F273" s="175"/>
      <c r="G273" s="176">
        <f>ROUND(E273*F273,2)</f>
        <v>0</v>
      </c>
      <c r="H273" s="175"/>
      <c r="I273" s="176">
        <f>ROUND(E273*H273,2)</f>
        <v>0</v>
      </c>
      <c r="J273" s="175"/>
      <c r="K273" s="176">
        <f>ROUND(E273*J273,2)</f>
        <v>0</v>
      </c>
      <c r="L273" s="176">
        <v>21</v>
      </c>
      <c r="M273" s="176">
        <f>G273*(1+L273/100)</f>
        <v>0</v>
      </c>
      <c r="N273" s="176">
        <v>0</v>
      </c>
      <c r="O273" s="176">
        <f>ROUND(E273*N273,2)</f>
        <v>0</v>
      </c>
      <c r="P273" s="176">
        <v>0</v>
      </c>
      <c r="Q273" s="176">
        <f>ROUND(E273*P273,2)</f>
        <v>0</v>
      </c>
      <c r="R273" s="176"/>
      <c r="S273" s="176" t="s">
        <v>155</v>
      </c>
      <c r="T273" s="176" t="s">
        <v>155</v>
      </c>
      <c r="U273" s="176">
        <v>2.9000000000000001E-2</v>
      </c>
      <c r="V273" s="176">
        <f>ROUND(E273*U273,2)</f>
        <v>0.81</v>
      </c>
      <c r="W273" s="177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 t="s">
        <v>156</v>
      </c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 x14ac:dyDescent="0.25">
      <c r="A274" s="158"/>
      <c r="B274" s="159"/>
      <c r="C274" s="189" t="s">
        <v>429</v>
      </c>
      <c r="D274" s="163"/>
      <c r="E274" s="164">
        <v>28</v>
      </c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 t="s">
        <v>158</v>
      </c>
      <c r="AH274" s="151">
        <v>0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1" x14ac:dyDescent="0.25">
      <c r="A275" s="171">
        <v>89</v>
      </c>
      <c r="B275" s="172" t="s">
        <v>447</v>
      </c>
      <c r="C275" s="188" t="s">
        <v>448</v>
      </c>
      <c r="D275" s="173" t="s">
        <v>218</v>
      </c>
      <c r="E275" s="174">
        <v>28</v>
      </c>
      <c r="F275" s="175"/>
      <c r="G275" s="176">
        <f>ROUND(E275*F275,2)</f>
        <v>0</v>
      </c>
      <c r="H275" s="175"/>
      <c r="I275" s="176">
        <f>ROUND(E275*H275,2)</f>
        <v>0</v>
      </c>
      <c r="J275" s="175"/>
      <c r="K275" s="176">
        <f>ROUND(E275*J275,2)</f>
        <v>0</v>
      </c>
      <c r="L275" s="176">
        <v>21</v>
      </c>
      <c r="M275" s="176">
        <f>G275*(1+L275/100)</f>
        <v>0</v>
      </c>
      <c r="N275" s="176">
        <v>1.0000000000000001E-5</v>
      </c>
      <c r="O275" s="176">
        <f>ROUND(E275*N275,2)</f>
        <v>0</v>
      </c>
      <c r="P275" s="176">
        <v>0</v>
      </c>
      <c r="Q275" s="176">
        <f>ROUND(E275*P275,2)</f>
        <v>0</v>
      </c>
      <c r="R275" s="176"/>
      <c r="S275" s="176" t="s">
        <v>155</v>
      </c>
      <c r="T275" s="176" t="s">
        <v>155</v>
      </c>
      <c r="U275" s="176">
        <v>6.2000000000000006E-2</v>
      </c>
      <c r="V275" s="176">
        <f>ROUND(E275*U275,2)</f>
        <v>1.74</v>
      </c>
      <c r="W275" s="177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 t="s">
        <v>156</v>
      </c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1" x14ac:dyDescent="0.25">
      <c r="A276" s="158"/>
      <c r="B276" s="159"/>
      <c r="C276" s="189" t="s">
        <v>429</v>
      </c>
      <c r="D276" s="163"/>
      <c r="E276" s="164">
        <v>28</v>
      </c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 t="s">
        <v>158</v>
      </c>
      <c r="AH276" s="151">
        <v>0</v>
      </c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5">
      <c r="A277" s="158">
        <v>90</v>
      </c>
      <c r="B277" s="159" t="s">
        <v>449</v>
      </c>
      <c r="C277" s="191" t="s">
        <v>450</v>
      </c>
      <c r="D277" s="160" t="s">
        <v>0</v>
      </c>
      <c r="E277" s="185"/>
      <c r="F277" s="162"/>
      <c r="G277" s="161">
        <f>ROUND(E277*F277,2)</f>
        <v>0</v>
      </c>
      <c r="H277" s="162"/>
      <c r="I277" s="161">
        <f>ROUND(E277*H277,2)</f>
        <v>0</v>
      </c>
      <c r="J277" s="162"/>
      <c r="K277" s="161">
        <f>ROUND(E277*J277,2)</f>
        <v>0</v>
      </c>
      <c r="L277" s="161">
        <v>21</v>
      </c>
      <c r="M277" s="161">
        <f>G277*(1+L277/100)</f>
        <v>0</v>
      </c>
      <c r="N277" s="161">
        <v>0</v>
      </c>
      <c r="O277" s="161">
        <f>ROUND(E277*N277,2)</f>
        <v>0</v>
      </c>
      <c r="P277" s="161">
        <v>0</v>
      </c>
      <c r="Q277" s="161">
        <f>ROUND(E277*P277,2)</f>
        <v>0</v>
      </c>
      <c r="R277" s="161"/>
      <c r="S277" s="161" t="s">
        <v>155</v>
      </c>
      <c r="T277" s="161" t="s">
        <v>308</v>
      </c>
      <c r="U277" s="161">
        <v>0</v>
      </c>
      <c r="V277" s="161">
        <f>ROUND(E277*U277,2)</f>
        <v>0</v>
      </c>
      <c r="W277" s="16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 t="s">
        <v>368</v>
      </c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x14ac:dyDescent="0.25">
      <c r="A278" s="165" t="s">
        <v>150</v>
      </c>
      <c r="B278" s="166" t="s">
        <v>97</v>
      </c>
      <c r="C278" s="187" t="s">
        <v>98</v>
      </c>
      <c r="D278" s="167"/>
      <c r="E278" s="168"/>
      <c r="F278" s="169"/>
      <c r="G278" s="169">
        <f>SUMIF(AG279:AG287,"&lt;&gt;NOR",G279:G287)</f>
        <v>0</v>
      </c>
      <c r="H278" s="169"/>
      <c r="I278" s="169">
        <f>SUM(I279:I287)</f>
        <v>0</v>
      </c>
      <c r="J278" s="169"/>
      <c r="K278" s="169">
        <f>SUM(K279:K287)</f>
        <v>0</v>
      </c>
      <c r="L278" s="169"/>
      <c r="M278" s="169">
        <f>SUM(M279:M287)</f>
        <v>0</v>
      </c>
      <c r="N278" s="169"/>
      <c r="O278" s="169">
        <f>SUM(O279:O287)</f>
        <v>0.04</v>
      </c>
      <c r="P278" s="169"/>
      <c r="Q278" s="169">
        <f>SUM(Q279:Q287)</f>
        <v>0</v>
      </c>
      <c r="R278" s="169"/>
      <c r="S278" s="169"/>
      <c r="T278" s="169"/>
      <c r="U278" s="169"/>
      <c r="V278" s="169">
        <f>SUM(V279:V287)</f>
        <v>3.5900000000000003</v>
      </c>
      <c r="W278" s="170"/>
      <c r="AG278" t="s">
        <v>151</v>
      </c>
    </row>
    <row r="279" spans="1:60" ht="20.399999999999999" outlineLevel="1" x14ac:dyDescent="0.25">
      <c r="A279" s="171">
        <v>91</v>
      </c>
      <c r="B279" s="172" t="s">
        <v>451</v>
      </c>
      <c r="C279" s="188" t="s">
        <v>452</v>
      </c>
      <c r="D279" s="173" t="s">
        <v>453</v>
      </c>
      <c r="E279" s="174">
        <v>1</v>
      </c>
      <c r="F279" s="175"/>
      <c r="G279" s="176">
        <f>ROUND(E279*F279,2)</f>
        <v>0</v>
      </c>
      <c r="H279" s="175"/>
      <c r="I279" s="176">
        <f>ROUND(E279*H279,2)</f>
        <v>0</v>
      </c>
      <c r="J279" s="175"/>
      <c r="K279" s="176">
        <f>ROUND(E279*J279,2)</f>
        <v>0</v>
      </c>
      <c r="L279" s="176">
        <v>21</v>
      </c>
      <c r="M279" s="176">
        <f>G279*(1+L279/100)</f>
        <v>0</v>
      </c>
      <c r="N279" s="176">
        <v>2.8720000000000002E-2</v>
      </c>
      <c r="O279" s="176">
        <f>ROUND(E279*N279,2)</f>
        <v>0.03</v>
      </c>
      <c r="P279" s="176">
        <v>0</v>
      </c>
      <c r="Q279" s="176">
        <f>ROUND(E279*P279,2)</f>
        <v>0</v>
      </c>
      <c r="R279" s="176"/>
      <c r="S279" s="176" t="s">
        <v>155</v>
      </c>
      <c r="T279" s="176" t="s">
        <v>155</v>
      </c>
      <c r="U279" s="176">
        <v>1.5</v>
      </c>
      <c r="V279" s="176">
        <f>ROUND(E279*U279,2)</f>
        <v>1.5</v>
      </c>
      <c r="W279" s="177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 t="s">
        <v>156</v>
      </c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5">
      <c r="A280" s="158"/>
      <c r="B280" s="159"/>
      <c r="C280" s="189" t="s">
        <v>63</v>
      </c>
      <c r="D280" s="163"/>
      <c r="E280" s="164">
        <v>1</v>
      </c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 t="s">
        <v>158</v>
      </c>
      <c r="AH280" s="151">
        <v>0</v>
      </c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5">
      <c r="A281" s="171">
        <v>92</v>
      </c>
      <c r="B281" s="172" t="s">
        <v>454</v>
      </c>
      <c r="C281" s="188" t="s">
        <v>455</v>
      </c>
      <c r="D281" s="173" t="s">
        <v>453</v>
      </c>
      <c r="E281" s="174">
        <v>1</v>
      </c>
      <c r="F281" s="175"/>
      <c r="G281" s="176">
        <f>ROUND(E281*F281,2)</f>
        <v>0</v>
      </c>
      <c r="H281" s="175"/>
      <c r="I281" s="176">
        <f>ROUND(E281*H281,2)</f>
        <v>0</v>
      </c>
      <c r="J281" s="175"/>
      <c r="K281" s="176">
        <f>ROUND(E281*J281,2)</f>
        <v>0</v>
      </c>
      <c r="L281" s="176">
        <v>21</v>
      </c>
      <c r="M281" s="176">
        <f>G281*(1+L281/100)</f>
        <v>0</v>
      </c>
      <c r="N281" s="176">
        <v>1.421E-2</v>
      </c>
      <c r="O281" s="176">
        <f>ROUND(E281*N281,2)</f>
        <v>0.01</v>
      </c>
      <c r="P281" s="176">
        <v>0</v>
      </c>
      <c r="Q281" s="176">
        <f>ROUND(E281*P281,2)</f>
        <v>0</v>
      </c>
      <c r="R281" s="176"/>
      <c r="S281" s="176" t="s">
        <v>155</v>
      </c>
      <c r="T281" s="176" t="s">
        <v>155</v>
      </c>
      <c r="U281" s="176">
        <v>1.1890000000000001</v>
      </c>
      <c r="V281" s="176">
        <f>ROUND(E281*U281,2)</f>
        <v>1.19</v>
      </c>
      <c r="W281" s="177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 t="s">
        <v>156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5">
      <c r="A282" s="158"/>
      <c r="B282" s="159"/>
      <c r="C282" s="189" t="s">
        <v>63</v>
      </c>
      <c r="D282" s="163"/>
      <c r="E282" s="164">
        <v>1</v>
      </c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 t="s">
        <v>158</v>
      </c>
      <c r="AH282" s="151">
        <v>0</v>
      </c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ht="20.399999999999999" outlineLevel="1" x14ac:dyDescent="0.25">
      <c r="A283" s="171">
        <v>93</v>
      </c>
      <c r="B283" s="172" t="s">
        <v>456</v>
      </c>
      <c r="C283" s="188" t="s">
        <v>457</v>
      </c>
      <c r="D283" s="173" t="s">
        <v>206</v>
      </c>
      <c r="E283" s="174">
        <v>1</v>
      </c>
      <c r="F283" s="175"/>
      <c r="G283" s="176">
        <f>ROUND(E283*F283,2)</f>
        <v>0</v>
      </c>
      <c r="H283" s="175"/>
      <c r="I283" s="176">
        <f>ROUND(E283*H283,2)</f>
        <v>0</v>
      </c>
      <c r="J283" s="175"/>
      <c r="K283" s="176">
        <f>ROUND(E283*J283,2)</f>
        <v>0</v>
      </c>
      <c r="L283" s="176">
        <v>21</v>
      </c>
      <c r="M283" s="176">
        <f>G283*(1+L283/100)</f>
        <v>0</v>
      </c>
      <c r="N283" s="176">
        <v>8.5000000000000006E-4</v>
      </c>
      <c r="O283" s="176">
        <f>ROUND(E283*N283,2)</f>
        <v>0</v>
      </c>
      <c r="P283" s="176">
        <v>0</v>
      </c>
      <c r="Q283" s="176">
        <f>ROUND(E283*P283,2)</f>
        <v>0</v>
      </c>
      <c r="R283" s="176"/>
      <c r="S283" s="176" t="s">
        <v>155</v>
      </c>
      <c r="T283" s="176" t="s">
        <v>155</v>
      </c>
      <c r="U283" s="176">
        <v>0.44500000000000001</v>
      </c>
      <c r="V283" s="176">
        <f>ROUND(E283*U283,2)</f>
        <v>0.45</v>
      </c>
      <c r="W283" s="177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 t="s">
        <v>156</v>
      </c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1" x14ac:dyDescent="0.25">
      <c r="A284" s="158"/>
      <c r="B284" s="159"/>
      <c r="C284" s="189" t="s">
        <v>63</v>
      </c>
      <c r="D284" s="163"/>
      <c r="E284" s="164">
        <v>1</v>
      </c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 t="s">
        <v>158</v>
      </c>
      <c r="AH284" s="151">
        <v>0</v>
      </c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ht="20.399999999999999" outlineLevel="1" x14ac:dyDescent="0.25">
      <c r="A285" s="171">
        <v>94</v>
      </c>
      <c r="B285" s="172" t="s">
        <v>458</v>
      </c>
      <c r="C285" s="188" t="s">
        <v>459</v>
      </c>
      <c r="D285" s="173" t="s">
        <v>206</v>
      </c>
      <c r="E285" s="174">
        <v>1</v>
      </c>
      <c r="F285" s="175"/>
      <c r="G285" s="176">
        <f>ROUND(E285*F285,2)</f>
        <v>0</v>
      </c>
      <c r="H285" s="175"/>
      <c r="I285" s="176">
        <f>ROUND(E285*H285,2)</f>
        <v>0</v>
      </c>
      <c r="J285" s="175"/>
      <c r="K285" s="176">
        <f>ROUND(E285*J285,2)</f>
        <v>0</v>
      </c>
      <c r="L285" s="176">
        <v>21</v>
      </c>
      <c r="M285" s="176">
        <f>G285*(1+L285/100)</f>
        <v>0</v>
      </c>
      <c r="N285" s="176">
        <v>1.2000000000000001E-3</v>
      </c>
      <c r="O285" s="176">
        <f>ROUND(E285*N285,2)</f>
        <v>0</v>
      </c>
      <c r="P285" s="176">
        <v>0</v>
      </c>
      <c r="Q285" s="176">
        <f>ROUND(E285*P285,2)</f>
        <v>0</v>
      </c>
      <c r="R285" s="176"/>
      <c r="S285" s="176" t="s">
        <v>155</v>
      </c>
      <c r="T285" s="176" t="s">
        <v>155</v>
      </c>
      <c r="U285" s="176">
        <v>0.44500000000000001</v>
      </c>
      <c r="V285" s="176">
        <f>ROUND(E285*U285,2)</f>
        <v>0.45</v>
      </c>
      <c r="W285" s="177"/>
      <c r="X285" s="151"/>
      <c r="Y285" s="151"/>
      <c r="Z285" s="151"/>
      <c r="AA285" s="151"/>
      <c r="AB285" s="151"/>
      <c r="AC285" s="151"/>
      <c r="AD285" s="151"/>
      <c r="AE285" s="151"/>
      <c r="AF285" s="151"/>
      <c r="AG285" s="151" t="s">
        <v>156</v>
      </c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5">
      <c r="A286" s="158"/>
      <c r="B286" s="159"/>
      <c r="C286" s="189" t="s">
        <v>63</v>
      </c>
      <c r="D286" s="163"/>
      <c r="E286" s="164">
        <v>1</v>
      </c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51"/>
      <c r="Y286" s="151"/>
      <c r="Z286" s="151"/>
      <c r="AA286" s="151"/>
      <c r="AB286" s="151"/>
      <c r="AC286" s="151"/>
      <c r="AD286" s="151"/>
      <c r="AE286" s="151"/>
      <c r="AF286" s="151"/>
      <c r="AG286" s="151" t="s">
        <v>158</v>
      </c>
      <c r="AH286" s="151">
        <v>0</v>
      </c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5">
      <c r="A287" s="158">
        <v>95</v>
      </c>
      <c r="B287" s="159" t="s">
        <v>460</v>
      </c>
      <c r="C287" s="191" t="s">
        <v>461</v>
      </c>
      <c r="D287" s="160" t="s">
        <v>0</v>
      </c>
      <c r="E287" s="185"/>
      <c r="F287" s="162"/>
      <c r="G287" s="161">
        <f>ROUND(E287*F287,2)</f>
        <v>0</v>
      </c>
      <c r="H287" s="162"/>
      <c r="I287" s="161">
        <f>ROUND(E287*H287,2)</f>
        <v>0</v>
      </c>
      <c r="J287" s="162"/>
      <c r="K287" s="161">
        <f>ROUND(E287*J287,2)</f>
        <v>0</v>
      </c>
      <c r="L287" s="161">
        <v>21</v>
      </c>
      <c r="M287" s="161">
        <f>G287*(1+L287/100)</f>
        <v>0</v>
      </c>
      <c r="N287" s="161">
        <v>0</v>
      </c>
      <c r="O287" s="161">
        <f>ROUND(E287*N287,2)</f>
        <v>0</v>
      </c>
      <c r="P287" s="161">
        <v>0</v>
      </c>
      <c r="Q287" s="161">
        <f>ROUND(E287*P287,2)</f>
        <v>0</v>
      </c>
      <c r="R287" s="161"/>
      <c r="S287" s="161" t="s">
        <v>155</v>
      </c>
      <c r="T287" s="161" t="s">
        <v>308</v>
      </c>
      <c r="U287" s="161">
        <v>0</v>
      </c>
      <c r="V287" s="161">
        <f>ROUND(E287*U287,2)</f>
        <v>0</v>
      </c>
      <c r="W287" s="16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 t="s">
        <v>368</v>
      </c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x14ac:dyDescent="0.25">
      <c r="A288" s="165" t="s">
        <v>150</v>
      </c>
      <c r="B288" s="166" t="s">
        <v>99</v>
      </c>
      <c r="C288" s="187" t="s">
        <v>100</v>
      </c>
      <c r="D288" s="167"/>
      <c r="E288" s="168"/>
      <c r="F288" s="169"/>
      <c r="G288" s="169">
        <f>SUMIF(AG289:AG292,"&lt;&gt;NOR",G289:G292)</f>
        <v>0</v>
      </c>
      <c r="H288" s="169"/>
      <c r="I288" s="169">
        <f>SUM(I289:I292)</f>
        <v>0</v>
      </c>
      <c r="J288" s="169"/>
      <c r="K288" s="169">
        <f>SUM(K289:K292)</f>
        <v>0</v>
      </c>
      <c r="L288" s="169"/>
      <c r="M288" s="169">
        <f>SUM(M289:M292)</f>
        <v>0</v>
      </c>
      <c r="N288" s="169"/>
      <c r="O288" s="169">
        <f>SUM(O289:O292)</f>
        <v>0</v>
      </c>
      <c r="P288" s="169"/>
      <c r="Q288" s="169">
        <f>SUM(Q289:Q292)</f>
        <v>0</v>
      </c>
      <c r="R288" s="169"/>
      <c r="S288" s="169"/>
      <c r="T288" s="169"/>
      <c r="U288" s="169"/>
      <c r="V288" s="169">
        <f>SUM(V289:V292)</f>
        <v>0</v>
      </c>
      <c r="W288" s="170"/>
      <c r="AG288" t="s">
        <v>151</v>
      </c>
    </row>
    <row r="289" spans="1:60" outlineLevel="1" x14ac:dyDescent="0.25">
      <c r="A289" s="171">
        <v>96</v>
      </c>
      <c r="B289" s="172" t="s">
        <v>99</v>
      </c>
      <c r="C289" s="188" t="s">
        <v>462</v>
      </c>
      <c r="D289" s="173" t="s">
        <v>463</v>
      </c>
      <c r="E289" s="174">
        <v>1</v>
      </c>
      <c r="F289" s="175"/>
      <c r="G289" s="176">
        <f>ROUND(E289*F289,2)</f>
        <v>0</v>
      </c>
      <c r="H289" s="175"/>
      <c r="I289" s="176">
        <f>ROUND(E289*H289,2)</f>
        <v>0</v>
      </c>
      <c r="J289" s="175"/>
      <c r="K289" s="176">
        <f>ROUND(E289*J289,2)</f>
        <v>0</v>
      </c>
      <c r="L289" s="176">
        <v>21</v>
      </c>
      <c r="M289" s="176">
        <f>G289*(1+L289/100)</f>
        <v>0</v>
      </c>
      <c r="N289" s="176">
        <v>0</v>
      </c>
      <c r="O289" s="176">
        <f>ROUND(E289*N289,2)</f>
        <v>0</v>
      </c>
      <c r="P289" s="176">
        <v>0</v>
      </c>
      <c r="Q289" s="176">
        <f>ROUND(E289*P289,2)</f>
        <v>0</v>
      </c>
      <c r="R289" s="176"/>
      <c r="S289" s="176" t="s">
        <v>191</v>
      </c>
      <c r="T289" s="176" t="s">
        <v>308</v>
      </c>
      <c r="U289" s="176">
        <v>0</v>
      </c>
      <c r="V289" s="176">
        <f>ROUND(E289*U289,2)</f>
        <v>0</v>
      </c>
      <c r="W289" s="177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 t="s">
        <v>156</v>
      </c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 x14ac:dyDescent="0.25">
      <c r="A290" s="158"/>
      <c r="B290" s="159"/>
      <c r="C290" s="189" t="s">
        <v>63</v>
      </c>
      <c r="D290" s="163"/>
      <c r="E290" s="164">
        <v>1</v>
      </c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 t="s">
        <v>158</v>
      </c>
      <c r="AH290" s="151">
        <v>0</v>
      </c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1" x14ac:dyDescent="0.25">
      <c r="A291" s="171">
        <v>97</v>
      </c>
      <c r="B291" s="172" t="s">
        <v>464</v>
      </c>
      <c r="C291" s="188" t="s">
        <v>431</v>
      </c>
      <c r="D291" s="173" t="s">
        <v>432</v>
      </c>
      <c r="E291" s="174">
        <v>12</v>
      </c>
      <c r="F291" s="175"/>
      <c r="G291" s="176">
        <f>ROUND(E291*F291,2)</f>
        <v>0</v>
      </c>
      <c r="H291" s="175"/>
      <c r="I291" s="176">
        <f>ROUND(E291*H291,2)</f>
        <v>0</v>
      </c>
      <c r="J291" s="175"/>
      <c r="K291" s="176">
        <f>ROUND(E291*J291,2)</f>
        <v>0</v>
      </c>
      <c r="L291" s="176">
        <v>21</v>
      </c>
      <c r="M291" s="176">
        <f>G291*(1+L291/100)</f>
        <v>0</v>
      </c>
      <c r="N291" s="176">
        <v>0</v>
      </c>
      <c r="O291" s="176">
        <f>ROUND(E291*N291,2)</f>
        <v>0</v>
      </c>
      <c r="P291" s="176">
        <v>0</v>
      </c>
      <c r="Q291" s="176">
        <f>ROUND(E291*P291,2)</f>
        <v>0</v>
      </c>
      <c r="R291" s="176"/>
      <c r="S291" s="176" t="s">
        <v>191</v>
      </c>
      <c r="T291" s="176" t="s">
        <v>308</v>
      </c>
      <c r="U291" s="176">
        <v>0</v>
      </c>
      <c r="V291" s="176">
        <f>ROUND(E291*U291,2)</f>
        <v>0</v>
      </c>
      <c r="W291" s="177"/>
      <c r="X291" s="151"/>
      <c r="Y291" s="151"/>
      <c r="Z291" s="151"/>
      <c r="AA291" s="151"/>
      <c r="AB291" s="151"/>
      <c r="AC291" s="151"/>
      <c r="AD291" s="151"/>
      <c r="AE291" s="151"/>
      <c r="AF291" s="151"/>
      <c r="AG291" s="151" t="s">
        <v>156</v>
      </c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5">
      <c r="A292" s="158"/>
      <c r="B292" s="159"/>
      <c r="C292" s="189" t="s">
        <v>418</v>
      </c>
      <c r="D292" s="163"/>
      <c r="E292" s="164">
        <v>12</v>
      </c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 t="s">
        <v>158</v>
      </c>
      <c r="AH292" s="151">
        <v>0</v>
      </c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x14ac:dyDescent="0.25">
      <c r="A293" s="165" t="s">
        <v>150</v>
      </c>
      <c r="B293" s="166" t="s">
        <v>101</v>
      </c>
      <c r="C293" s="187" t="s">
        <v>102</v>
      </c>
      <c r="D293" s="167"/>
      <c r="E293" s="168"/>
      <c r="F293" s="169"/>
      <c r="G293" s="169">
        <f>SUMIF(AG294:AG324,"&lt;&gt;NOR",G294:G324)</f>
        <v>0</v>
      </c>
      <c r="H293" s="169"/>
      <c r="I293" s="169">
        <f>SUM(I294:I324)</f>
        <v>0</v>
      </c>
      <c r="J293" s="169"/>
      <c r="K293" s="169">
        <f>SUM(K294:K324)</f>
        <v>0</v>
      </c>
      <c r="L293" s="169"/>
      <c r="M293" s="169">
        <f>SUM(M294:M324)</f>
        <v>0</v>
      </c>
      <c r="N293" s="169"/>
      <c r="O293" s="169">
        <f>SUM(O294:O324)</f>
        <v>3.5500000000000003</v>
      </c>
      <c r="P293" s="169"/>
      <c r="Q293" s="169">
        <f>SUM(Q294:Q324)</f>
        <v>2.0699999999999998</v>
      </c>
      <c r="R293" s="169"/>
      <c r="S293" s="169"/>
      <c r="T293" s="169"/>
      <c r="U293" s="169"/>
      <c r="V293" s="169">
        <f>SUM(V294:V324)</f>
        <v>141.19999999999999</v>
      </c>
      <c r="W293" s="170"/>
      <c r="AG293" t="s">
        <v>151</v>
      </c>
    </row>
    <row r="294" spans="1:60" outlineLevel="1" x14ac:dyDescent="0.25">
      <c r="A294" s="171">
        <v>98</v>
      </c>
      <c r="B294" s="172" t="s">
        <v>465</v>
      </c>
      <c r="C294" s="188" t="s">
        <v>466</v>
      </c>
      <c r="D294" s="173" t="s">
        <v>206</v>
      </c>
      <c r="E294" s="174">
        <v>14</v>
      </c>
      <c r="F294" s="175"/>
      <c r="G294" s="176">
        <f>ROUND(E294*F294,2)</f>
        <v>0</v>
      </c>
      <c r="H294" s="175"/>
      <c r="I294" s="176">
        <f>ROUND(E294*H294,2)</f>
        <v>0</v>
      </c>
      <c r="J294" s="175"/>
      <c r="K294" s="176">
        <f>ROUND(E294*J294,2)</f>
        <v>0</v>
      </c>
      <c r="L294" s="176">
        <v>21</v>
      </c>
      <c r="M294" s="176">
        <f>G294*(1+L294/100)</f>
        <v>0</v>
      </c>
      <c r="N294" s="176">
        <v>0</v>
      </c>
      <c r="O294" s="176">
        <f>ROUND(E294*N294,2)</f>
        <v>0</v>
      </c>
      <c r="P294" s="176">
        <v>0</v>
      </c>
      <c r="Q294" s="176">
        <f>ROUND(E294*P294,2)</f>
        <v>0</v>
      </c>
      <c r="R294" s="176"/>
      <c r="S294" s="176" t="s">
        <v>155</v>
      </c>
      <c r="T294" s="176" t="s">
        <v>155</v>
      </c>
      <c r="U294" s="176">
        <v>0.19400000000000001</v>
      </c>
      <c r="V294" s="176">
        <f>ROUND(E294*U294,2)</f>
        <v>2.72</v>
      </c>
      <c r="W294" s="177"/>
      <c r="X294" s="151"/>
      <c r="Y294" s="151"/>
      <c r="Z294" s="151"/>
      <c r="AA294" s="151"/>
      <c r="AB294" s="151"/>
      <c r="AC294" s="151"/>
      <c r="AD294" s="151"/>
      <c r="AE294" s="151"/>
      <c r="AF294" s="151"/>
      <c r="AG294" s="151" t="s">
        <v>156</v>
      </c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outlineLevel="1" x14ac:dyDescent="0.25">
      <c r="A295" s="158"/>
      <c r="B295" s="159"/>
      <c r="C295" s="189" t="s">
        <v>236</v>
      </c>
      <c r="D295" s="163"/>
      <c r="E295" s="164">
        <v>14</v>
      </c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51"/>
      <c r="Y295" s="151"/>
      <c r="Z295" s="151"/>
      <c r="AA295" s="151"/>
      <c r="AB295" s="151"/>
      <c r="AC295" s="151"/>
      <c r="AD295" s="151"/>
      <c r="AE295" s="151"/>
      <c r="AF295" s="151"/>
      <c r="AG295" s="151" t="s">
        <v>158</v>
      </c>
      <c r="AH295" s="151">
        <v>0</v>
      </c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ht="20.399999999999999" outlineLevel="1" x14ac:dyDescent="0.25">
      <c r="A296" s="171">
        <v>99</v>
      </c>
      <c r="B296" s="172" t="s">
        <v>467</v>
      </c>
      <c r="C296" s="188" t="s">
        <v>468</v>
      </c>
      <c r="D296" s="173" t="s">
        <v>218</v>
      </c>
      <c r="E296" s="174">
        <v>102.97000000000001</v>
      </c>
      <c r="F296" s="175"/>
      <c r="G296" s="176">
        <f>ROUND(E296*F296,2)</f>
        <v>0</v>
      </c>
      <c r="H296" s="175"/>
      <c r="I296" s="176">
        <f>ROUND(E296*H296,2)</f>
        <v>0</v>
      </c>
      <c r="J296" s="175"/>
      <c r="K296" s="176">
        <f>ROUND(E296*J296,2)</f>
        <v>0</v>
      </c>
      <c r="L296" s="176">
        <v>21</v>
      </c>
      <c r="M296" s="176">
        <f>G296*(1+L296/100)</f>
        <v>0</v>
      </c>
      <c r="N296" s="176">
        <v>8.2500000000000004E-3</v>
      </c>
      <c r="O296" s="176">
        <f>ROUND(E296*N296,2)</f>
        <v>0.85</v>
      </c>
      <c r="P296" s="176">
        <v>0</v>
      </c>
      <c r="Q296" s="176">
        <f>ROUND(E296*P296,2)</f>
        <v>0</v>
      </c>
      <c r="R296" s="176"/>
      <c r="S296" s="176" t="s">
        <v>155</v>
      </c>
      <c r="T296" s="176" t="s">
        <v>155</v>
      </c>
      <c r="U296" s="176">
        <v>0.26200000000000001</v>
      </c>
      <c r="V296" s="176">
        <f>ROUND(E296*U296,2)</f>
        <v>26.98</v>
      </c>
      <c r="W296" s="177"/>
      <c r="X296" s="151"/>
      <c r="Y296" s="151"/>
      <c r="Z296" s="151"/>
      <c r="AA296" s="151"/>
      <c r="AB296" s="151"/>
      <c r="AC296" s="151"/>
      <c r="AD296" s="151"/>
      <c r="AE296" s="151"/>
      <c r="AF296" s="151"/>
      <c r="AG296" s="151" t="s">
        <v>156</v>
      </c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5">
      <c r="A297" s="158"/>
      <c r="B297" s="159"/>
      <c r="C297" s="189" t="s">
        <v>469</v>
      </c>
      <c r="D297" s="163"/>
      <c r="E297" s="164">
        <v>27.020000000000003</v>
      </c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51"/>
      <c r="Y297" s="151"/>
      <c r="Z297" s="151"/>
      <c r="AA297" s="151"/>
      <c r="AB297" s="151"/>
      <c r="AC297" s="151"/>
      <c r="AD297" s="151"/>
      <c r="AE297" s="151"/>
      <c r="AF297" s="151"/>
      <c r="AG297" s="151" t="s">
        <v>158</v>
      </c>
      <c r="AH297" s="151">
        <v>0</v>
      </c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1" x14ac:dyDescent="0.25">
      <c r="A298" s="158"/>
      <c r="B298" s="159"/>
      <c r="C298" s="189" t="s">
        <v>470</v>
      </c>
      <c r="D298" s="163"/>
      <c r="E298" s="164">
        <v>37.800000000000004</v>
      </c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51"/>
      <c r="Y298" s="151"/>
      <c r="Z298" s="151"/>
      <c r="AA298" s="151"/>
      <c r="AB298" s="151"/>
      <c r="AC298" s="151"/>
      <c r="AD298" s="151"/>
      <c r="AE298" s="151"/>
      <c r="AF298" s="151"/>
      <c r="AG298" s="151" t="s">
        <v>158</v>
      </c>
      <c r="AH298" s="151">
        <v>0</v>
      </c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1" x14ac:dyDescent="0.25">
      <c r="A299" s="158"/>
      <c r="B299" s="159"/>
      <c r="C299" s="189" t="s">
        <v>471</v>
      </c>
      <c r="D299" s="163"/>
      <c r="E299" s="164">
        <v>38.150000000000006</v>
      </c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51"/>
      <c r="Y299" s="151"/>
      <c r="Z299" s="151"/>
      <c r="AA299" s="151"/>
      <c r="AB299" s="151"/>
      <c r="AC299" s="151"/>
      <c r="AD299" s="151"/>
      <c r="AE299" s="151"/>
      <c r="AF299" s="151"/>
      <c r="AG299" s="151" t="s">
        <v>158</v>
      </c>
      <c r="AH299" s="151">
        <v>0</v>
      </c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ht="20.399999999999999" outlineLevel="1" x14ac:dyDescent="0.25">
      <c r="A300" s="171">
        <v>100</v>
      </c>
      <c r="B300" s="172" t="s">
        <v>472</v>
      </c>
      <c r="C300" s="188" t="s">
        <v>473</v>
      </c>
      <c r="D300" s="173" t="s">
        <v>186</v>
      </c>
      <c r="E300" s="174">
        <v>332.79475000000002</v>
      </c>
      <c r="F300" s="175"/>
      <c r="G300" s="176">
        <f>ROUND(E300*F300,2)</f>
        <v>0</v>
      </c>
      <c r="H300" s="175"/>
      <c r="I300" s="176">
        <f>ROUND(E300*H300,2)</f>
        <v>0</v>
      </c>
      <c r="J300" s="175"/>
      <c r="K300" s="176">
        <f>ROUND(E300*J300,2)</f>
        <v>0</v>
      </c>
      <c r="L300" s="176">
        <v>21</v>
      </c>
      <c r="M300" s="176">
        <f>G300*(1+L300/100)</f>
        <v>0</v>
      </c>
      <c r="N300" s="176">
        <v>1.4500000000000001E-3</v>
      </c>
      <c r="O300" s="176">
        <f>ROUND(E300*N300,2)</f>
        <v>0.48</v>
      </c>
      <c r="P300" s="176">
        <v>0</v>
      </c>
      <c r="Q300" s="176">
        <f>ROUND(E300*P300,2)</f>
        <v>0</v>
      </c>
      <c r="R300" s="176"/>
      <c r="S300" s="176" t="s">
        <v>155</v>
      </c>
      <c r="T300" s="176" t="s">
        <v>155</v>
      </c>
      <c r="U300" s="176">
        <v>5.5E-2</v>
      </c>
      <c r="V300" s="176">
        <f>ROUND(E300*U300,2)</f>
        <v>18.3</v>
      </c>
      <c r="W300" s="177"/>
      <c r="X300" s="151"/>
      <c r="Y300" s="151"/>
      <c r="Z300" s="151"/>
      <c r="AA300" s="151"/>
      <c r="AB300" s="151"/>
      <c r="AC300" s="151"/>
      <c r="AD300" s="151"/>
      <c r="AE300" s="151"/>
      <c r="AF300" s="151"/>
      <c r="AG300" s="151" t="s">
        <v>156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 x14ac:dyDescent="0.25">
      <c r="A301" s="158"/>
      <c r="B301" s="159"/>
      <c r="C301" s="189" t="s">
        <v>474</v>
      </c>
      <c r="D301" s="163"/>
      <c r="E301" s="164">
        <v>36.814750000000004</v>
      </c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51"/>
      <c r="Y301" s="151"/>
      <c r="Z301" s="151"/>
      <c r="AA301" s="151"/>
      <c r="AB301" s="151"/>
      <c r="AC301" s="151"/>
      <c r="AD301" s="151"/>
      <c r="AE301" s="151"/>
      <c r="AF301" s="151"/>
      <c r="AG301" s="151" t="s">
        <v>158</v>
      </c>
      <c r="AH301" s="151">
        <v>0</v>
      </c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5">
      <c r="A302" s="158"/>
      <c r="B302" s="159"/>
      <c r="C302" s="189" t="s">
        <v>175</v>
      </c>
      <c r="D302" s="163"/>
      <c r="E302" s="164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51"/>
      <c r="Y302" s="151"/>
      <c r="Z302" s="151"/>
      <c r="AA302" s="151"/>
      <c r="AB302" s="151"/>
      <c r="AC302" s="151"/>
      <c r="AD302" s="151"/>
      <c r="AE302" s="151"/>
      <c r="AF302" s="151"/>
      <c r="AG302" s="151" t="s">
        <v>158</v>
      </c>
      <c r="AH302" s="151">
        <v>0</v>
      </c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1" x14ac:dyDescent="0.25">
      <c r="A303" s="158"/>
      <c r="B303" s="159"/>
      <c r="C303" s="189" t="s">
        <v>475</v>
      </c>
      <c r="D303" s="163"/>
      <c r="E303" s="164">
        <v>209.28</v>
      </c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51"/>
      <c r="Y303" s="151"/>
      <c r="Z303" s="151"/>
      <c r="AA303" s="151"/>
      <c r="AB303" s="151"/>
      <c r="AC303" s="151"/>
      <c r="AD303" s="151"/>
      <c r="AE303" s="151"/>
      <c r="AF303" s="151"/>
      <c r="AG303" s="151" t="s">
        <v>158</v>
      </c>
      <c r="AH303" s="151">
        <v>0</v>
      </c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5">
      <c r="A304" s="158"/>
      <c r="B304" s="159"/>
      <c r="C304" s="189" t="s">
        <v>476</v>
      </c>
      <c r="D304" s="163"/>
      <c r="E304" s="164">
        <v>38.700000000000003</v>
      </c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 t="s">
        <v>158</v>
      </c>
      <c r="AH304" s="151">
        <v>0</v>
      </c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5">
      <c r="A305" s="158"/>
      <c r="B305" s="159"/>
      <c r="C305" s="189" t="s">
        <v>477</v>
      </c>
      <c r="D305" s="163"/>
      <c r="E305" s="164">
        <v>48</v>
      </c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 t="s">
        <v>158</v>
      </c>
      <c r="AH305" s="151">
        <v>0</v>
      </c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ht="20.399999999999999" outlineLevel="1" x14ac:dyDescent="0.25">
      <c r="A306" s="171">
        <v>101</v>
      </c>
      <c r="B306" s="172" t="s">
        <v>478</v>
      </c>
      <c r="C306" s="188" t="s">
        <v>479</v>
      </c>
      <c r="D306" s="173" t="s">
        <v>186</v>
      </c>
      <c r="E306" s="174">
        <v>332.79475000000002</v>
      </c>
      <c r="F306" s="175"/>
      <c r="G306" s="176">
        <f>ROUND(E306*F306,2)</f>
        <v>0</v>
      </c>
      <c r="H306" s="175"/>
      <c r="I306" s="176">
        <f>ROUND(E306*H306,2)</f>
        <v>0</v>
      </c>
      <c r="J306" s="175"/>
      <c r="K306" s="176">
        <f>ROUND(E306*J306,2)</f>
        <v>0</v>
      </c>
      <c r="L306" s="176">
        <v>21</v>
      </c>
      <c r="M306" s="176">
        <f>G306*(1+L306/100)</f>
        <v>0</v>
      </c>
      <c r="N306" s="176">
        <v>6.6000000000000008E-3</v>
      </c>
      <c r="O306" s="176">
        <f>ROUND(E306*N306,2)</f>
        <v>2.2000000000000002</v>
      </c>
      <c r="P306" s="176">
        <v>0</v>
      </c>
      <c r="Q306" s="176">
        <f>ROUND(E306*P306,2)</f>
        <v>0</v>
      </c>
      <c r="R306" s="176"/>
      <c r="S306" s="176" t="s">
        <v>155</v>
      </c>
      <c r="T306" s="176" t="s">
        <v>155</v>
      </c>
      <c r="U306" s="176">
        <v>0.20800000000000002</v>
      </c>
      <c r="V306" s="176">
        <f>ROUND(E306*U306,2)</f>
        <v>69.22</v>
      </c>
      <c r="W306" s="177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 t="s">
        <v>156</v>
      </c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5">
      <c r="A307" s="158"/>
      <c r="B307" s="159"/>
      <c r="C307" s="189" t="s">
        <v>474</v>
      </c>
      <c r="D307" s="163"/>
      <c r="E307" s="164">
        <v>36.814750000000004</v>
      </c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 t="s">
        <v>158</v>
      </c>
      <c r="AH307" s="151">
        <v>0</v>
      </c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5">
      <c r="A308" s="158"/>
      <c r="B308" s="159"/>
      <c r="C308" s="189" t="s">
        <v>175</v>
      </c>
      <c r="D308" s="163"/>
      <c r="E308" s="164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51"/>
      <c r="Y308" s="151"/>
      <c r="Z308" s="151"/>
      <c r="AA308" s="151"/>
      <c r="AB308" s="151"/>
      <c r="AC308" s="151"/>
      <c r="AD308" s="151"/>
      <c r="AE308" s="151"/>
      <c r="AF308" s="151"/>
      <c r="AG308" s="151" t="s">
        <v>158</v>
      </c>
      <c r="AH308" s="151">
        <v>0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5">
      <c r="A309" s="158"/>
      <c r="B309" s="159"/>
      <c r="C309" s="189" t="s">
        <v>475</v>
      </c>
      <c r="D309" s="163"/>
      <c r="E309" s="164">
        <v>209.28</v>
      </c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51"/>
      <c r="Y309" s="151"/>
      <c r="Z309" s="151"/>
      <c r="AA309" s="151"/>
      <c r="AB309" s="151"/>
      <c r="AC309" s="151"/>
      <c r="AD309" s="151"/>
      <c r="AE309" s="151"/>
      <c r="AF309" s="151"/>
      <c r="AG309" s="151" t="s">
        <v>158</v>
      </c>
      <c r="AH309" s="151">
        <v>0</v>
      </c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 x14ac:dyDescent="0.25">
      <c r="A310" s="158"/>
      <c r="B310" s="159"/>
      <c r="C310" s="189" t="s">
        <v>476</v>
      </c>
      <c r="D310" s="163"/>
      <c r="E310" s="164">
        <v>38.700000000000003</v>
      </c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51"/>
      <c r="Y310" s="151"/>
      <c r="Z310" s="151"/>
      <c r="AA310" s="151"/>
      <c r="AB310" s="151"/>
      <c r="AC310" s="151"/>
      <c r="AD310" s="151"/>
      <c r="AE310" s="151"/>
      <c r="AF310" s="151"/>
      <c r="AG310" s="151" t="s">
        <v>158</v>
      </c>
      <c r="AH310" s="151">
        <v>0</v>
      </c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5">
      <c r="A311" s="158"/>
      <c r="B311" s="159"/>
      <c r="C311" s="189" t="s">
        <v>477</v>
      </c>
      <c r="D311" s="163"/>
      <c r="E311" s="164">
        <v>48</v>
      </c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51"/>
      <c r="Y311" s="151"/>
      <c r="Z311" s="151"/>
      <c r="AA311" s="151"/>
      <c r="AB311" s="151"/>
      <c r="AC311" s="151"/>
      <c r="AD311" s="151"/>
      <c r="AE311" s="151"/>
      <c r="AF311" s="151"/>
      <c r="AG311" s="151" t="s">
        <v>158</v>
      </c>
      <c r="AH311" s="151">
        <v>0</v>
      </c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outlineLevel="1" x14ac:dyDescent="0.25">
      <c r="A312" s="171">
        <v>102</v>
      </c>
      <c r="B312" s="172" t="s">
        <v>480</v>
      </c>
      <c r="C312" s="188" t="s">
        <v>481</v>
      </c>
      <c r="D312" s="173" t="s">
        <v>186</v>
      </c>
      <c r="E312" s="174">
        <v>295.98</v>
      </c>
      <c r="F312" s="175"/>
      <c r="G312" s="176">
        <f>ROUND(E312*F312,2)</f>
        <v>0</v>
      </c>
      <c r="H312" s="175"/>
      <c r="I312" s="176">
        <f>ROUND(E312*H312,2)</f>
        <v>0</v>
      </c>
      <c r="J312" s="175"/>
      <c r="K312" s="176">
        <f>ROUND(E312*J312,2)</f>
        <v>0</v>
      </c>
      <c r="L312" s="176">
        <v>21</v>
      </c>
      <c r="M312" s="176">
        <f>G312*(1+L312/100)</f>
        <v>0</v>
      </c>
      <c r="N312" s="176">
        <v>0</v>
      </c>
      <c r="O312" s="176">
        <f>ROUND(E312*N312,2)</f>
        <v>0</v>
      </c>
      <c r="P312" s="176">
        <v>7.0000000000000001E-3</v>
      </c>
      <c r="Q312" s="176">
        <f>ROUND(E312*P312,2)</f>
        <v>2.0699999999999998</v>
      </c>
      <c r="R312" s="176"/>
      <c r="S312" s="176" t="s">
        <v>155</v>
      </c>
      <c r="T312" s="176" t="s">
        <v>155</v>
      </c>
      <c r="U312" s="176">
        <v>6.0000000000000005E-2</v>
      </c>
      <c r="V312" s="176">
        <f>ROUND(E312*U312,2)</f>
        <v>17.760000000000002</v>
      </c>
      <c r="W312" s="177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 t="s">
        <v>156</v>
      </c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1" x14ac:dyDescent="0.25">
      <c r="A313" s="158"/>
      <c r="B313" s="159"/>
      <c r="C313" s="189" t="s">
        <v>475</v>
      </c>
      <c r="D313" s="163"/>
      <c r="E313" s="164">
        <v>209.28</v>
      </c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51"/>
      <c r="Y313" s="151"/>
      <c r="Z313" s="151"/>
      <c r="AA313" s="151"/>
      <c r="AB313" s="151"/>
      <c r="AC313" s="151"/>
      <c r="AD313" s="151"/>
      <c r="AE313" s="151"/>
      <c r="AF313" s="151"/>
      <c r="AG313" s="151" t="s">
        <v>158</v>
      </c>
      <c r="AH313" s="151">
        <v>0</v>
      </c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5">
      <c r="A314" s="158"/>
      <c r="B314" s="159"/>
      <c r="C314" s="189" t="s">
        <v>476</v>
      </c>
      <c r="D314" s="163"/>
      <c r="E314" s="164">
        <v>38.700000000000003</v>
      </c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51"/>
      <c r="Y314" s="151"/>
      <c r="Z314" s="151"/>
      <c r="AA314" s="151"/>
      <c r="AB314" s="151"/>
      <c r="AC314" s="151"/>
      <c r="AD314" s="151"/>
      <c r="AE314" s="151"/>
      <c r="AF314" s="151"/>
      <c r="AG314" s="151" t="s">
        <v>158</v>
      </c>
      <c r="AH314" s="151">
        <v>0</v>
      </c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5">
      <c r="A315" s="158"/>
      <c r="B315" s="159"/>
      <c r="C315" s="189" t="s">
        <v>477</v>
      </c>
      <c r="D315" s="163"/>
      <c r="E315" s="164">
        <v>48</v>
      </c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 t="s">
        <v>158</v>
      </c>
      <c r="AH315" s="151">
        <v>0</v>
      </c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outlineLevel="1" x14ac:dyDescent="0.25">
      <c r="A316" s="171">
        <v>103</v>
      </c>
      <c r="B316" s="172" t="s">
        <v>482</v>
      </c>
      <c r="C316" s="188" t="s">
        <v>483</v>
      </c>
      <c r="D316" s="173" t="s">
        <v>154</v>
      </c>
      <c r="E316" s="174">
        <v>0.98851000000000011</v>
      </c>
      <c r="F316" s="175"/>
      <c r="G316" s="176">
        <f>ROUND(E316*F316,2)</f>
        <v>0</v>
      </c>
      <c r="H316" s="175"/>
      <c r="I316" s="176">
        <f>ROUND(E316*H316,2)</f>
        <v>0</v>
      </c>
      <c r="J316" s="175"/>
      <c r="K316" s="176">
        <f>ROUND(E316*J316,2)</f>
        <v>0</v>
      </c>
      <c r="L316" s="176">
        <v>21</v>
      </c>
      <c r="M316" s="176">
        <f>G316*(1+L316/100)</f>
        <v>0</v>
      </c>
      <c r="N316" s="176">
        <v>2.3570000000000001E-2</v>
      </c>
      <c r="O316" s="176">
        <f>ROUND(E316*N316,2)</f>
        <v>0.02</v>
      </c>
      <c r="P316" s="176">
        <v>0</v>
      </c>
      <c r="Q316" s="176">
        <f>ROUND(E316*P316,2)</f>
        <v>0</v>
      </c>
      <c r="R316" s="176"/>
      <c r="S316" s="176" t="s">
        <v>155</v>
      </c>
      <c r="T316" s="176" t="s">
        <v>155</v>
      </c>
      <c r="U316" s="176">
        <v>0</v>
      </c>
      <c r="V316" s="176">
        <f>ROUND(E316*U316,2)</f>
        <v>0</v>
      </c>
      <c r="W316" s="177"/>
      <c r="X316" s="151"/>
      <c r="Y316" s="151"/>
      <c r="Z316" s="151"/>
      <c r="AA316" s="151"/>
      <c r="AB316" s="151"/>
      <c r="AC316" s="151"/>
      <c r="AD316" s="151"/>
      <c r="AE316" s="151"/>
      <c r="AF316" s="151"/>
      <c r="AG316" s="151" t="s">
        <v>156</v>
      </c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</row>
    <row r="317" spans="1:60" outlineLevel="1" x14ac:dyDescent="0.25">
      <c r="A317" s="158"/>
      <c r="B317" s="159"/>
      <c r="C317" s="189" t="s">
        <v>484</v>
      </c>
      <c r="D317" s="163"/>
      <c r="E317" s="164">
        <v>0.25939000000000001</v>
      </c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51"/>
      <c r="Y317" s="151"/>
      <c r="Z317" s="151"/>
      <c r="AA317" s="151"/>
      <c r="AB317" s="151"/>
      <c r="AC317" s="151"/>
      <c r="AD317" s="151"/>
      <c r="AE317" s="151"/>
      <c r="AF317" s="151"/>
      <c r="AG317" s="151" t="s">
        <v>158</v>
      </c>
      <c r="AH317" s="151">
        <v>0</v>
      </c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 x14ac:dyDescent="0.25">
      <c r="A318" s="158"/>
      <c r="B318" s="159"/>
      <c r="C318" s="189" t="s">
        <v>485</v>
      </c>
      <c r="D318" s="163"/>
      <c r="E318" s="164">
        <v>0.36288000000000004</v>
      </c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51"/>
      <c r="Y318" s="151"/>
      <c r="Z318" s="151"/>
      <c r="AA318" s="151"/>
      <c r="AB318" s="151"/>
      <c r="AC318" s="151"/>
      <c r="AD318" s="151"/>
      <c r="AE318" s="151"/>
      <c r="AF318" s="151"/>
      <c r="AG318" s="151" t="s">
        <v>158</v>
      </c>
      <c r="AH318" s="151">
        <v>0</v>
      </c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 x14ac:dyDescent="0.25">
      <c r="A319" s="158"/>
      <c r="B319" s="159"/>
      <c r="C319" s="189" t="s">
        <v>486</v>
      </c>
      <c r="D319" s="163"/>
      <c r="E319" s="164">
        <v>0.36624000000000001</v>
      </c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51"/>
      <c r="Y319" s="151"/>
      <c r="Z319" s="151"/>
      <c r="AA319" s="151"/>
      <c r="AB319" s="151"/>
      <c r="AC319" s="151"/>
      <c r="AD319" s="151"/>
      <c r="AE319" s="151"/>
      <c r="AF319" s="151"/>
      <c r="AG319" s="151" t="s">
        <v>158</v>
      </c>
      <c r="AH319" s="151">
        <v>0</v>
      </c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 x14ac:dyDescent="0.25">
      <c r="A320" s="171">
        <v>104</v>
      </c>
      <c r="B320" s="172" t="s">
        <v>487</v>
      </c>
      <c r="C320" s="188" t="s">
        <v>488</v>
      </c>
      <c r="D320" s="173" t="s">
        <v>186</v>
      </c>
      <c r="E320" s="174">
        <v>41.188000000000002</v>
      </c>
      <c r="F320" s="175"/>
      <c r="G320" s="176">
        <f>ROUND(E320*F320,2)</f>
        <v>0</v>
      </c>
      <c r="H320" s="175"/>
      <c r="I320" s="176">
        <f>ROUND(E320*H320,2)</f>
        <v>0</v>
      </c>
      <c r="J320" s="175"/>
      <c r="K320" s="176">
        <f>ROUND(E320*J320,2)</f>
        <v>0</v>
      </c>
      <c r="L320" s="176">
        <v>21</v>
      </c>
      <c r="M320" s="176">
        <f>G320*(1+L320/100)</f>
        <v>0</v>
      </c>
      <c r="N320" s="176">
        <v>6.0000000000000002E-5</v>
      </c>
      <c r="O320" s="176">
        <f>ROUND(E320*N320,2)</f>
        <v>0</v>
      </c>
      <c r="P320" s="176">
        <v>0</v>
      </c>
      <c r="Q320" s="176">
        <f>ROUND(E320*P320,2)</f>
        <v>0</v>
      </c>
      <c r="R320" s="176"/>
      <c r="S320" s="176" t="s">
        <v>155</v>
      </c>
      <c r="T320" s="176" t="s">
        <v>155</v>
      </c>
      <c r="U320" s="176">
        <v>0</v>
      </c>
      <c r="V320" s="176">
        <f>ROUND(E320*U320,2)</f>
        <v>0</v>
      </c>
      <c r="W320" s="177"/>
      <c r="X320" s="151"/>
      <c r="Y320" s="151"/>
      <c r="Z320" s="151"/>
      <c r="AA320" s="151"/>
      <c r="AB320" s="151"/>
      <c r="AC320" s="151"/>
      <c r="AD320" s="151"/>
      <c r="AE320" s="151"/>
      <c r="AF320" s="151"/>
      <c r="AG320" s="151" t="s">
        <v>156</v>
      </c>
      <c r="AH320" s="151"/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5">
      <c r="A321" s="158"/>
      <c r="B321" s="159"/>
      <c r="C321" s="189" t="s">
        <v>489</v>
      </c>
      <c r="D321" s="163"/>
      <c r="E321" s="164">
        <v>10.808000000000002</v>
      </c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51"/>
      <c r="Y321" s="151"/>
      <c r="Z321" s="151"/>
      <c r="AA321" s="151"/>
      <c r="AB321" s="151"/>
      <c r="AC321" s="151"/>
      <c r="AD321" s="151"/>
      <c r="AE321" s="151"/>
      <c r="AF321" s="151"/>
      <c r="AG321" s="151" t="s">
        <v>158</v>
      </c>
      <c r="AH321" s="151">
        <v>0</v>
      </c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 x14ac:dyDescent="0.25">
      <c r="A322" s="158"/>
      <c r="B322" s="159"/>
      <c r="C322" s="189" t="s">
        <v>490</v>
      </c>
      <c r="D322" s="163"/>
      <c r="E322" s="164">
        <v>15.120000000000001</v>
      </c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51"/>
      <c r="Y322" s="151"/>
      <c r="Z322" s="151"/>
      <c r="AA322" s="151"/>
      <c r="AB322" s="151"/>
      <c r="AC322" s="151"/>
      <c r="AD322" s="151"/>
      <c r="AE322" s="151"/>
      <c r="AF322" s="151"/>
      <c r="AG322" s="151" t="s">
        <v>158</v>
      </c>
      <c r="AH322" s="151">
        <v>0</v>
      </c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 x14ac:dyDescent="0.25">
      <c r="A323" s="158"/>
      <c r="B323" s="159"/>
      <c r="C323" s="189" t="s">
        <v>491</v>
      </c>
      <c r="D323" s="163"/>
      <c r="E323" s="164">
        <v>15.260000000000002</v>
      </c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51"/>
      <c r="Y323" s="151"/>
      <c r="Z323" s="151"/>
      <c r="AA323" s="151"/>
      <c r="AB323" s="151"/>
      <c r="AC323" s="151"/>
      <c r="AD323" s="151"/>
      <c r="AE323" s="151"/>
      <c r="AF323" s="151"/>
      <c r="AG323" s="151" t="s">
        <v>158</v>
      </c>
      <c r="AH323" s="151">
        <v>0</v>
      </c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1" x14ac:dyDescent="0.25">
      <c r="A324" s="178">
        <v>105</v>
      </c>
      <c r="B324" s="179" t="s">
        <v>492</v>
      </c>
      <c r="C324" s="190" t="s">
        <v>493</v>
      </c>
      <c r="D324" s="180" t="s">
        <v>292</v>
      </c>
      <c r="E324" s="181">
        <v>3.5542700000000003</v>
      </c>
      <c r="F324" s="182"/>
      <c r="G324" s="183">
        <f>ROUND(E324*F324,2)</f>
        <v>0</v>
      </c>
      <c r="H324" s="182"/>
      <c r="I324" s="183">
        <f>ROUND(E324*H324,2)</f>
        <v>0</v>
      </c>
      <c r="J324" s="182"/>
      <c r="K324" s="183">
        <f>ROUND(E324*J324,2)</f>
        <v>0</v>
      </c>
      <c r="L324" s="183">
        <v>21</v>
      </c>
      <c r="M324" s="183">
        <f>G324*(1+L324/100)</f>
        <v>0</v>
      </c>
      <c r="N324" s="183">
        <v>0</v>
      </c>
      <c r="O324" s="183">
        <f>ROUND(E324*N324,2)</f>
        <v>0</v>
      </c>
      <c r="P324" s="183">
        <v>0</v>
      </c>
      <c r="Q324" s="183">
        <f>ROUND(E324*P324,2)</f>
        <v>0</v>
      </c>
      <c r="R324" s="183"/>
      <c r="S324" s="183" t="s">
        <v>155</v>
      </c>
      <c r="T324" s="183" t="s">
        <v>155</v>
      </c>
      <c r="U324" s="183">
        <v>1.7510000000000001</v>
      </c>
      <c r="V324" s="183">
        <f>ROUND(E324*U324,2)</f>
        <v>6.22</v>
      </c>
      <c r="W324" s="184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 t="s">
        <v>368</v>
      </c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x14ac:dyDescent="0.25">
      <c r="A325" s="165" t="s">
        <v>150</v>
      </c>
      <c r="B325" s="166" t="s">
        <v>103</v>
      </c>
      <c r="C325" s="187" t="s">
        <v>104</v>
      </c>
      <c r="D325" s="167"/>
      <c r="E325" s="168"/>
      <c r="F325" s="169"/>
      <c r="G325" s="169">
        <f>SUMIF(AG326:AG345,"&lt;&gt;NOR",G326:G345)</f>
        <v>0</v>
      </c>
      <c r="H325" s="169"/>
      <c r="I325" s="169">
        <f>SUM(I326:I345)</f>
        <v>0</v>
      </c>
      <c r="J325" s="169"/>
      <c r="K325" s="169">
        <f>SUM(K326:K345)</f>
        <v>0</v>
      </c>
      <c r="L325" s="169"/>
      <c r="M325" s="169">
        <f>SUM(M326:M345)</f>
        <v>0</v>
      </c>
      <c r="N325" s="169"/>
      <c r="O325" s="169">
        <f>SUM(O326:O345)</f>
        <v>0.21000000000000002</v>
      </c>
      <c r="P325" s="169"/>
      <c r="Q325" s="169">
        <f>SUM(Q326:Q345)</f>
        <v>1.78</v>
      </c>
      <c r="R325" s="169"/>
      <c r="S325" s="169"/>
      <c r="T325" s="169"/>
      <c r="U325" s="169"/>
      <c r="V325" s="169">
        <f>SUM(V326:V345)</f>
        <v>51.1</v>
      </c>
      <c r="W325" s="170"/>
      <c r="AG325" t="s">
        <v>151</v>
      </c>
    </row>
    <row r="326" spans="1:60" outlineLevel="1" x14ac:dyDescent="0.25">
      <c r="A326" s="171">
        <v>106</v>
      </c>
      <c r="B326" s="172" t="s">
        <v>494</v>
      </c>
      <c r="C326" s="188" t="s">
        <v>495</v>
      </c>
      <c r="D326" s="173" t="s">
        <v>218</v>
      </c>
      <c r="E326" s="174">
        <v>14.100000000000001</v>
      </c>
      <c r="F326" s="175"/>
      <c r="G326" s="176">
        <f>ROUND(E326*F326,2)</f>
        <v>0</v>
      </c>
      <c r="H326" s="175"/>
      <c r="I326" s="176">
        <f>ROUND(E326*H326,2)</f>
        <v>0</v>
      </c>
      <c r="J326" s="175"/>
      <c r="K326" s="176">
        <f>ROUND(E326*J326,2)</f>
        <v>0</v>
      </c>
      <c r="L326" s="176">
        <v>21</v>
      </c>
      <c r="M326" s="176">
        <f>G326*(1+L326/100)</f>
        <v>0</v>
      </c>
      <c r="N326" s="176">
        <v>3.1700000000000001E-3</v>
      </c>
      <c r="O326" s="176">
        <f>ROUND(E326*N326,2)</f>
        <v>0.04</v>
      </c>
      <c r="P326" s="176">
        <v>0</v>
      </c>
      <c r="Q326" s="176">
        <f>ROUND(E326*P326,2)</f>
        <v>0</v>
      </c>
      <c r="R326" s="176"/>
      <c r="S326" s="176" t="s">
        <v>155</v>
      </c>
      <c r="T326" s="176" t="s">
        <v>155</v>
      </c>
      <c r="U326" s="176">
        <v>0.219</v>
      </c>
      <c r="V326" s="176">
        <f>ROUND(E326*U326,2)</f>
        <v>3.09</v>
      </c>
      <c r="W326" s="177"/>
      <c r="X326" s="151"/>
      <c r="Y326" s="151"/>
      <c r="Z326" s="151"/>
      <c r="AA326" s="151"/>
      <c r="AB326" s="151"/>
      <c r="AC326" s="151"/>
      <c r="AD326" s="151"/>
      <c r="AE326" s="151"/>
      <c r="AF326" s="151"/>
      <c r="AG326" s="151" t="s">
        <v>156</v>
      </c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5">
      <c r="A327" s="158"/>
      <c r="B327" s="159"/>
      <c r="C327" s="189" t="s">
        <v>496</v>
      </c>
      <c r="D327" s="163"/>
      <c r="E327" s="164">
        <v>14.100000000000001</v>
      </c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51"/>
      <c r="Y327" s="151"/>
      <c r="Z327" s="151"/>
      <c r="AA327" s="151"/>
      <c r="AB327" s="151"/>
      <c r="AC327" s="151"/>
      <c r="AD327" s="151"/>
      <c r="AE327" s="151"/>
      <c r="AF327" s="151"/>
      <c r="AG327" s="151" t="s">
        <v>158</v>
      </c>
      <c r="AH327" s="151">
        <v>0</v>
      </c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 x14ac:dyDescent="0.25">
      <c r="A328" s="171">
        <v>107</v>
      </c>
      <c r="B328" s="172" t="s">
        <v>497</v>
      </c>
      <c r="C328" s="188" t="s">
        <v>498</v>
      </c>
      <c r="D328" s="173" t="s">
        <v>218</v>
      </c>
      <c r="E328" s="174">
        <v>65.800000000000011</v>
      </c>
      <c r="F328" s="175"/>
      <c r="G328" s="176">
        <f>ROUND(E328*F328,2)</f>
        <v>0</v>
      </c>
      <c r="H328" s="175"/>
      <c r="I328" s="176">
        <f>ROUND(E328*H328,2)</f>
        <v>0</v>
      </c>
      <c r="J328" s="175"/>
      <c r="K328" s="176">
        <f>ROUND(E328*J328,2)</f>
        <v>0</v>
      </c>
      <c r="L328" s="176">
        <v>21</v>
      </c>
      <c r="M328" s="176">
        <f>G328*(1+L328/100)</f>
        <v>0</v>
      </c>
      <c r="N328" s="176">
        <v>2.4000000000000002E-3</v>
      </c>
      <c r="O328" s="176">
        <f>ROUND(E328*N328,2)</f>
        <v>0.16</v>
      </c>
      <c r="P328" s="176">
        <v>0</v>
      </c>
      <c r="Q328" s="176">
        <f>ROUND(E328*P328,2)</f>
        <v>0</v>
      </c>
      <c r="R328" s="176"/>
      <c r="S328" s="176" t="s">
        <v>155</v>
      </c>
      <c r="T328" s="176" t="s">
        <v>155</v>
      </c>
      <c r="U328" s="176">
        <v>0.26</v>
      </c>
      <c r="V328" s="176">
        <f>ROUND(E328*U328,2)</f>
        <v>17.11</v>
      </c>
      <c r="W328" s="177"/>
      <c r="X328" s="151"/>
      <c r="Y328" s="151"/>
      <c r="Z328" s="151"/>
      <c r="AA328" s="151"/>
      <c r="AB328" s="151"/>
      <c r="AC328" s="151"/>
      <c r="AD328" s="151"/>
      <c r="AE328" s="151"/>
      <c r="AF328" s="151"/>
      <c r="AG328" s="151" t="s">
        <v>156</v>
      </c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outlineLevel="1" x14ac:dyDescent="0.25">
      <c r="A329" s="158"/>
      <c r="B329" s="159"/>
      <c r="C329" s="189" t="s">
        <v>499</v>
      </c>
      <c r="D329" s="163"/>
      <c r="E329" s="164">
        <v>57.800000000000004</v>
      </c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51"/>
      <c r="Y329" s="151"/>
      <c r="Z329" s="151"/>
      <c r="AA329" s="151"/>
      <c r="AB329" s="151"/>
      <c r="AC329" s="151"/>
      <c r="AD329" s="151"/>
      <c r="AE329" s="151"/>
      <c r="AF329" s="151"/>
      <c r="AG329" s="151" t="s">
        <v>158</v>
      </c>
      <c r="AH329" s="151">
        <v>0</v>
      </c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outlineLevel="1" x14ac:dyDescent="0.25">
      <c r="A330" s="158"/>
      <c r="B330" s="159"/>
      <c r="C330" s="189" t="s">
        <v>500</v>
      </c>
      <c r="D330" s="163"/>
      <c r="E330" s="164">
        <v>8</v>
      </c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51"/>
      <c r="Y330" s="151"/>
      <c r="Z330" s="151"/>
      <c r="AA330" s="151"/>
      <c r="AB330" s="151"/>
      <c r="AC330" s="151"/>
      <c r="AD330" s="151"/>
      <c r="AE330" s="151"/>
      <c r="AF330" s="151"/>
      <c r="AG330" s="151" t="s">
        <v>158</v>
      </c>
      <c r="AH330" s="151">
        <v>0</v>
      </c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5">
      <c r="A331" s="171">
        <v>108</v>
      </c>
      <c r="B331" s="172" t="s">
        <v>501</v>
      </c>
      <c r="C331" s="188" t="s">
        <v>502</v>
      </c>
      <c r="D331" s="173" t="s">
        <v>206</v>
      </c>
      <c r="E331" s="174">
        <v>3</v>
      </c>
      <c r="F331" s="175"/>
      <c r="G331" s="176">
        <f>ROUND(E331*F331,2)</f>
        <v>0</v>
      </c>
      <c r="H331" s="175"/>
      <c r="I331" s="176">
        <f>ROUND(E331*H331,2)</f>
        <v>0</v>
      </c>
      <c r="J331" s="175"/>
      <c r="K331" s="176">
        <f>ROUND(E331*J331,2)</f>
        <v>0</v>
      </c>
      <c r="L331" s="176">
        <v>21</v>
      </c>
      <c r="M331" s="176">
        <f>G331*(1+L331/100)</f>
        <v>0</v>
      </c>
      <c r="N331" s="176">
        <v>4.0000000000000002E-4</v>
      </c>
      <c r="O331" s="176">
        <f>ROUND(E331*N331,2)</f>
        <v>0</v>
      </c>
      <c r="P331" s="176">
        <v>0</v>
      </c>
      <c r="Q331" s="176">
        <f>ROUND(E331*P331,2)</f>
        <v>0</v>
      </c>
      <c r="R331" s="176"/>
      <c r="S331" s="176" t="s">
        <v>155</v>
      </c>
      <c r="T331" s="176" t="s">
        <v>155</v>
      </c>
      <c r="U331" s="176">
        <v>0.41000000000000003</v>
      </c>
      <c r="V331" s="176">
        <f>ROUND(E331*U331,2)</f>
        <v>1.23</v>
      </c>
      <c r="W331" s="177"/>
      <c r="X331" s="151"/>
      <c r="Y331" s="151"/>
      <c r="Z331" s="151"/>
      <c r="AA331" s="151"/>
      <c r="AB331" s="151"/>
      <c r="AC331" s="151"/>
      <c r="AD331" s="151"/>
      <c r="AE331" s="151"/>
      <c r="AF331" s="151"/>
      <c r="AG331" s="151" t="s">
        <v>156</v>
      </c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5">
      <c r="A332" s="158"/>
      <c r="B332" s="159"/>
      <c r="C332" s="189" t="s">
        <v>67</v>
      </c>
      <c r="D332" s="163"/>
      <c r="E332" s="164">
        <v>3</v>
      </c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51"/>
      <c r="Y332" s="151"/>
      <c r="Z332" s="151"/>
      <c r="AA332" s="151"/>
      <c r="AB332" s="151"/>
      <c r="AC332" s="151"/>
      <c r="AD332" s="151"/>
      <c r="AE332" s="151"/>
      <c r="AF332" s="151"/>
      <c r="AG332" s="151" t="s">
        <v>158</v>
      </c>
      <c r="AH332" s="151">
        <v>0</v>
      </c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1" x14ac:dyDescent="0.25">
      <c r="A333" s="171">
        <v>109</v>
      </c>
      <c r="B333" s="172" t="s">
        <v>503</v>
      </c>
      <c r="C333" s="188" t="s">
        <v>504</v>
      </c>
      <c r="D333" s="173" t="s">
        <v>218</v>
      </c>
      <c r="E333" s="174">
        <v>4.2</v>
      </c>
      <c r="F333" s="175"/>
      <c r="G333" s="176">
        <f>ROUND(E333*F333,2)</f>
        <v>0</v>
      </c>
      <c r="H333" s="175"/>
      <c r="I333" s="176">
        <f>ROUND(E333*H333,2)</f>
        <v>0</v>
      </c>
      <c r="J333" s="175"/>
      <c r="K333" s="176">
        <f>ROUND(E333*J333,2)</f>
        <v>0</v>
      </c>
      <c r="L333" s="176">
        <v>21</v>
      </c>
      <c r="M333" s="176">
        <f>G333*(1+L333/100)</f>
        <v>0</v>
      </c>
      <c r="N333" s="176">
        <v>1.2700000000000001E-3</v>
      </c>
      <c r="O333" s="176">
        <f>ROUND(E333*N333,2)</f>
        <v>0.01</v>
      </c>
      <c r="P333" s="176">
        <v>0</v>
      </c>
      <c r="Q333" s="176">
        <f>ROUND(E333*P333,2)</f>
        <v>0</v>
      </c>
      <c r="R333" s="176"/>
      <c r="S333" s="176" t="s">
        <v>155</v>
      </c>
      <c r="T333" s="176" t="s">
        <v>155</v>
      </c>
      <c r="U333" s="176">
        <v>0.28000000000000003</v>
      </c>
      <c r="V333" s="176">
        <f>ROUND(E333*U333,2)</f>
        <v>1.18</v>
      </c>
      <c r="W333" s="177"/>
      <c r="X333" s="151"/>
      <c r="Y333" s="151"/>
      <c r="Z333" s="151"/>
      <c r="AA333" s="151"/>
      <c r="AB333" s="151"/>
      <c r="AC333" s="151"/>
      <c r="AD333" s="151"/>
      <c r="AE333" s="151"/>
      <c r="AF333" s="151"/>
      <c r="AG333" s="151" t="s">
        <v>156</v>
      </c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5">
      <c r="A334" s="158"/>
      <c r="B334" s="159"/>
      <c r="C334" s="189" t="s">
        <v>303</v>
      </c>
      <c r="D334" s="163"/>
      <c r="E334" s="164">
        <v>1.2000000000000002</v>
      </c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51"/>
      <c r="Y334" s="151"/>
      <c r="Z334" s="151"/>
      <c r="AA334" s="151"/>
      <c r="AB334" s="151"/>
      <c r="AC334" s="151"/>
      <c r="AD334" s="151"/>
      <c r="AE334" s="151"/>
      <c r="AF334" s="151"/>
      <c r="AG334" s="151" t="s">
        <v>158</v>
      </c>
      <c r="AH334" s="151">
        <v>0</v>
      </c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1" x14ac:dyDescent="0.25">
      <c r="A335" s="158"/>
      <c r="B335" s="159"/>
      <c r="C335" s="189" t="s">
        <v>304</v>
      </c>
      <c r="D335" s="163"/>
      <c r="E335" s="164">
        <v>3</v>
      </c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51"/>
      <c r="Y335" s="151"/>
      <c r="Z335" s="151"/>
      <c r="AA335" s="151"/>
      <c r="AB335" s="151"/>
      <c r="AC335" s="151"/>
      <c r="AD335" s="151"/>
      <c r="AE335" s="151"/>
      <c r="AF335" s="151"/>
      <c r="AG335" s="151" t="s">
        <v>158</v>
      </c>
      <c r="AH335" s="151">
        <v>0</v>
      </c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 x14ac:dyDescent="0.25">
      <c r="A336" s="171">
        <v>110</v>
      </c>
      <c r="B336" s="172" t="s">
        <v>505</v>
      </c>
      <c r="C336" s="188" t="s">
        <v>506</v>
      </c>
      <c r="D336" s="173" t="s">
        <v>186</v>
      </c>
      <c r="E336" s="174">
        <v>209.28</v>
      </c>
      <c r="F336" s="175"/>
      <c r="G336" s="176">
        <f>ROUND(E336*F336,2)</f>
        <v>0</v>
      </c>
      <c r="H336" s="175"/>
      <c r="I336" s="176">
        <f>ROUND(E336*H336,2)</f>
        <v>0</v>
      </c>
      <c r="J336" s="175"/>
      <c r="K336" s="176">
        <f>ROUND(E336*J336,2)</f>
        <v>0</v>
      </c>
      <c r="L336" s="176">
        <v>21</v>
      </c>
      <c r="M336" s="176">
        <f>G336*(1+L336/100)</f>
        <v>0</v>
      </c>
      <c r="N336" s="176">
        <v>0</v>
      </c>
      <c r="O336" s="176">
        <f>ROUND(E336*N336,2)</f>
        <v>0</v>
      </c>
      <c r="P336" s="176">
        <v>7.3200000000000001E-3</v>
      </c>
      <c r="Q336" s="176">
        <f>ROUND(E336*P336,2)</f>
        <v>1.53</v>
      </c>
      <c r="R336" s="176"/>
      <c r="S336" s="176" t="s">
        <v>155</v>
      </c>
      <c r="T336" s="176" t="s">
        <v>155</v>
      </c>
      <c r="U336" s="176">
        <v>0.10580000000000001</v>
      </c>
      <c r="V336" s="176">
        <f>ROUND(E336*U336,2)</f>
        <v>22.14</v>
      </c>
      <c r="W336" s="177"/>
      <c r="X336" s="151"/>
      <c r="Y336" s="151"/>
      <c r="Z336" s="151"/>
      <c r="AA336" s="151"/>
      <c r="AB336" s="151"/>
      <c r="AC336" s="151"/>
      <c r="AD336" s="151"/>
      <c r="AE336" s="151"/>
      <c r="AF336" s="151"/>
      <c r="AG336" s="151" t="s">
        <v>156</v>
      </c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5">
      <c r="A337" s="158"/>
      <c r="B337" s="159"/>
      <c r="C337" s="189" t="s">
        <v>475</v>
      </c>
      <c r="D337" s="163"/>
      <c r="E337" s="164">
        <v>209.28</v>
      </c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51"/>
      <c r="Y337" s="151"/>
      <c r="Z337" s="151"/>
      <c r="AA337" s="151"/>
      <c r="AB337" s="151"/>
      <c r="AC337" s="151"/>
      <c r="AD337" s="151"/>
      <c r="AE337" s="151"/>
      <c r="AF337" s="151"/>
      <c r="AG337" s="151" t="s">
        <v>158</v>
      </c>
      <c r="AH337" s="151">
        <v>0</v>
      </c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5">
      <c r="A338" s="171">
        <v>111</v>
      </c>
      <c r="B338" s="172" t="s">
        <v>507</v>
      </c>
      <c r="C338" s="188" t="s">
        <v>508</v>
      </c>
      <c r="D338" s="173" t="s">
        <v>218</v>
      </c>
      <c r="E338" s="174">
        <v>65.800000000000011</v>
      </c>
      <c r="F338" s="175"/>
      <c r="G338" s="176">
        <f>ROUND(E338*F338,2)</f>
        <v>0</v>
      </c>
      <c r="H338" s="175"/>
      <c r="I338" s="176">
        <f>ROUND(E338*H338,2)</f>
        <v>0</v>
      </c>
      <c r="J338" s="175"/>
      <c r="K338" s="176">
        <f>ROUND(E338*J338,2)</f>
        <v>0</v>
      </c>
      <c r="L338" s="176">
        <v>21</v>
      </c>
      <c r="M338" s="176">
        <f>G338*(1+L338/100)</f>
        <v>0</v>
      </c>
      <c r="N338" s="176">
        <v>0</v>
      </c>
      <c r="O338" s="176">
        <f>ROUND(E338*N338,2)</f>
        <v>0</v>
      </c>
      <c r="P338" s="176">
        <v>3.3600000000000001E-3</v>
      </c>
      <c r="Q338" s="176">
        <f>ROUND(E338*P338,2)</f>
        <v>0.22</v>
      </c>
      <c r="R338" s="176"/>
      <c r="S338" s="176" t="s">
        <v>155</v>
      </c>
      <c r="T338" s="176" t="s">
        <v>155</v>
      </c>
      <c r="U338" s="176">
        <v>7.9350000000000004E-2</v>
      </c>
      <c r="V338" s="176">
        <f>ROUND(E338*U338,2)</f>
        <v>5.22</v>
      </c>
      <c r="W338" s="177"/>
      <c r="X338" s="151"/>
      <c r="Y338" s="151"/>
      <c r="Z338" s="151"/>
      <c r="AA338" s="151"/>
      <c r="AB338" s="151"/>
      <c r="AC338" s="151"/>
      <c r="AD338" s="151"/>
      <c r="AE338" s="151"/>
      <c r="AF338" s="151"/>
      <c r="AG338" s="151" t="s">
        <v>156</v>
      </c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5">
      <c r="A339" s="158"/>
      <c r="B339" s="159"/>
      <c r="C339" s="189" t="s">
        <v>499</v>
      </c>
      <c r="D339" s="163"/>
      <c r="E339" s="164">
        <v>57.800000000000004</v>
      </c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51"/>
      <c r="Y339" s="151"/>
      <c r="Z339" s="151"/>
      <c r="AA339" s="151"/>
      <c r="AB339" s="151"/>
      <c r="AC339" s="151"/>
      <c r="AD339" s="151"/>
      <c r="AE339" s="151"/>
      <c r="AF339" s="151"/>
      <c r="AG339" s="151" t="s">
        <v>158</v>
      </c>
      <c r="AH339" s="151">
        <v>0</v>
      </c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outlineLevel="1" x14ac:dyDescent="0.25">
      <c r="A340" s="158"/>
      <c r="B340" s="159"/>
      <c r="C340" s="189" t="s">
        <v>500</v>
      </c>
      <c r="D340" s="163"/>
      <c r="E340" s="164">
        <v>8</v>
      </c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 t="s">
        <v>158</v>
      </c>
      <c r="AH340" s="151">
        <v>0</v>
      </c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 x14ac:dyDescent="0.25">
      <c r="A341" s="171">
        <v>112</v>
      </c>
      <c r="B341" s="172" t="s">
        <v>509</v>
      </c>
      <c r="C341" s="188" t="s">
        <v>510</v>
      </c>
      <c r="D341" s="173" t="s">
        <v>206</v>
      </c>
      <c r="E341" s="174">
        <v>3</v>
      </c>
      <c r="F341" s="175"/>
      <c r="G341" s="176">
        <f>ROUND(E341*F341,2)</f>
        <v>0</v>
      </c>
      <c r="H341" s="175"/>
      <c r="I341" s="176">
        <f>ROUND(E341*H341,2)</f>
        <v>0</v>
      </c>
      <c r="J341" s="175"/>
      <c r="K341" s="176">
        <f>ROUND(E341*J341,2)</f>
        <v>0</v>
      </c>
      <c r="L341" s="176">
        <v>21</v>
      </c>
      <c r="M341" s="176">
        <f>G341*(1+L341/100)</f>
        <v>0</v>
      </c>
      <c r="N341" s="176">
        <v>0</v>
      </c>
      <c r="O341" s="176">
        <f>ROUND(E341*N341,2)</f>
        <v>0</v>
      </c>
      <c r="P341" s="176">
        <v>1.1500000000000002E-3</v>
      </c>
      <c r="Q341" s="176">
        <f>ROUND(E341*P341,2)</f>
        <v>0</v>
      </c>
      <c r="R341" s="176"/>
      <c r="S341" s="176" t="s">
        <v>155</v>
      </c>
      <c r="T341" s="176" t="s">
        <v>155</v>
      </c>
      <c r="U341" s="176">
        <v>0.10580000000000001</v>
      </c>
      <c r="V341" s="176">
        <f>ROUND(E341*U341,2)</f>
        <v>0.32</v>
      </c>
      <c r="W341" s="177"/>
      <c r="X341" s="151"/>
      <c r="Y341" s="151"/>
      <c r="Z341" s="151"/>
      <c r="AA341" s="151"/>
      <c r="AB341" s="151"/>
      <c r="AC341" s="151"/>
      <c r="AD341" s="151"/>
      <c r="AE341" s="151"/>
      <c r="AF341" s="151"/>
      <c r="AG341" s="151" t="s">
        <v>156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5">
      <c r="A342" s="158"/>
      <c r="B342" s="159"/>
      <c r="C342" s="189" t="s">
        <v>67</v>
      </c>
      <c r="D342" s="163"/>
      <c r="E342" s="164">
        <v>3</v>
      </c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 t="s">
        <v>158</v>
      </c>
      <c r="AH342" s="151">
        <v>0</v>
      </c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1" x14ac:dyDescent="0.25">
      <c r="A343" s="171">
        <v>113</v>
      </c>
      <c r="B343" s="172" t="s">
        <v>511</v>
      </c>
      <c r="C343" s="188" t="s">
        <v>512</v>
      </c>
      <c r="D343" s="173" t="s">
        <v>218</v>
      </c>
      <c r="E343" s="174">
        <v>14.100000000000001</v>
      </c>
      <c r="F343" s="175"/>
      <c r="G343" s="176">
        <f>ROUND(E343*F343,2)</f>
        <v>0</v>
      </c>
      <c r="H343" s="175"/>
      <c r="I343" s="176">
        <f>ROUND(E343*H343,2)</f>
        <v>0</v>
      </c>
      <c r="J343" s="175"/>
      <c r="K343" s="176">
        <f>ROUND(E343*J343,2)</f>
        <v>0</v>
      </c>
      <c r="L343" s="176">
        <v>21</v>
      </c>
      <c r="M343" s="176">
        <f>G343*(1+L343/100)</f>
        <v>0</v>
      </c>
      <c r="N343" s="176">
        <v>0</v>
      </c>
      <c r="O343" s="176">
        <f>ROUND(E343*N343,2)</f>
        <v>0</v>
      </c>
      <c r="P343" s="176">
        <v>2.2600000000000003E-3</v>
      </c>
      <c r="Q343" s="176">
        <f>ROUND(E343*P343,2)</f>
        <v>0.03</v>
      </c>
      <c r="R343" s="176"/>
      <c r="S343" s="176" t="s">
        <v>155</v>
      </c>
      <c r="T343" s="176" t="s">
        <v>155</v>
      </c>
      <c r="U343" s="176">
        <v>5.7500000000000002E-2</v>
      </c>
      <c r="V343" s="176">
        <f>ROUND(E343*U343,2)</f>
        <v>0.81</v>
      </c>
      <c r="W343" s="177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 t="s">
        <v>156</v>
      </c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</row>
    <row r="344" spans="1:60" outlineLevel="1" x14ac:dyDescent="0.25">
      <c r="A344" s="158"/>
      <c r="B344" s="159"/>
      <c r="C344" s="189" t="s">
        <v>496</v>
      </c>
      <c r="D344" s="163"/>
      <c r="E344" s="164">
        <v>14.100000000000001</v>
      </c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 t="s">
        <v>158</v>
      </c>
      <c r="AH344" s="151">
        <v>0</v>
      </c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5">
      <c r="A345" s="158">
        <v>114</v>
      </c>
      <c r="B345" s="159" t="s">
        <v>513</v>
      </c>
      <c r="C345" s="191" t="s">
        <v>514</v>
      </c>
      <c r="D345" s="160" t="s">
        <v>0</v>
      </c>
      <c r="E345" s="185"/>
      <c r="F345" s="162"/>
      <c r="G345" s="161">
        <f>ROUND(E345*F345,2)</f>
        <v>0</v>
      </c>
      <c r="H345" s="162"/>
      <c r="I345" s="161">
        <f>ROUND(E345*H345,2)</f>
        <v>0</v>
      </c>
      <c r="J345" s="162"/>
      <c r="K345" s="161">
        <f>ROUND(E345*J345,2)</f>
        <v>0</v>
      </c>
      <c r="L345" s="161">
        <v>21</v>
      </c>
      <c r="M345" s="161">
        <f>G345*(1+L345/100)</f>
        <v>0</v>
      </c>
      <c r="N345" s="161">
        <v>0</v>
      </c>
      <c r="O345" s="161">
        <f>ROUND(E345*N345,2)</f>
        <v>0</v>
      </c>
      <c r="P345" s="161">
        <v>0</v>
      </c>
      <c r="Q345" s="161">
        <f>ROUND(E345*P345,2)</f>
        <v>0</v>
      </c>
      <c r="R345" s="161"/>
      <c r="S345" s="161" t="s">
        <v>155</v>
      </c>
      <c r="T345" s="161" t="s">
        <v>155</v>
      </c>
      <c r="U345" s="161">
        <v>0</v>
      </c>
      <c r="V345" s="161">
        <f>ROUND(E345*U345,2)</f>
        <v>0</v>
      </c>
      <c r="W345" s="161"/>
      <c r="X345" s="151"/>
      <c r="Y345" s="151"/>
      <c r="Z345" s="151"/>
      <c r="AA345" s="151"/>
      <c r="AB345" s="151"/>
      <c r="AC345" s="151"/>
      <c r="AD345" s="151"/>
      <c r="AE345" s="151"/>
      <c r="AF345" s="151"/>
      <c r="AG345" s="151" t="s">
        <v>368</v>
      </c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x14ac:dyDescent="0.25">
      <c r="A346" s="165" t="s">
        <v>150</v>
      </c>
      <c r="B346" s="166" t="s">
        <v>105</v>
      </c>
      <c r="C346" s="187" t="s">
        <v>106</v>
      </c>
      <c r="D346" s="167"/>
      <c r="E346" s="168"/>
      <c r="F346" s="169"/>
      <c r="G346" s="169">
        <f>SUMIF(AG347:AG379,"&lt;&gt;NOR",G347:G379)</f>
        <v>0</v>
      </c>
      <c r="H346" s="169"/>
      <c r="I346" s="169">
        <f>SUM(I347:I379)</f>
        <v>0</v>
      </c>
      <c r="J346" s="169"/>
      <c r="K346" s="169">
        <f>SUM(K347:K379)</f>
        <v>0</v>
      </c>
      <c r="L346" s="169"/>
      <c r="M346" s="169">
        <f>SUM(M347:M379)</f>
        <v>0</v>
      </c>
      <c r="N346" s="169"/>
      <c r="O346" s="169">
        <f>SUM(O347:O379)</f>
        <v>14.029999999999998</v>
      </c>
      <c r="P346" s="169"/>
      <c r="Q346" s="169">
        <f>SUM(Q347:Q379)</f>
        <v>0</v>
      </c>
      <c r="R346" s="169"/>
      <c r="S346" s="169"/>
      <c r="T346" s="169"/>
      <c r="U346" s="169"/>
      <c r="V346" s="169">
        <f>SUM(V347:V379)</f>
        <v>251.08</v>
      </c>
      <c r="W346" s="170"/>
      <c r="AG346" t="s">
        <v>151</v>
      </c>
    </row>
    <row r="347" spans="1:60" outlineLevel="1" x14ac:dyDescent="0.25">
      <c r="A347" s="171">
        <v>115</v>
      </c>
      <c r="B347" s="172" t="s">
        <v>515</v>
      </c>
      <c r="C347" s="188" t="s">
        <v>516</v>
      </c>
      <c r="D347" s="173" t="s">
        <v>186</v>
      </c>
      <c r="E347" s="174">
        <v>36.814750000000004</v>
      </c>
      <c r="F347" s="175"/>
      <c r="G347" s="176">
        <f>ROUND(E347*F347,2)</f>
        <v>0</v>
      </c>
      <c r="H347" s="175"/>
      <c r="I347" s="176">
        <f>ROUND(E347*H347,2)</f>
        <v>0</v>
      </c>
      <c r="J347" s="175"/>
      <c r="K347" s="176">
        <f>ROUND(E347*J347,2)</f>
        <v>0</v>
      </c>
      <c r="L347" s="176">
        <v>21</v>
      </c>
      <c r="M347" s="176">
        <f>G347*(1+L347/100)</f>
        <v>0</v>
      </c>
      <c r="N347" s="176">
        <v>3.0700000000000002E-3</v>
      </c>
      <c r="O347" s="176">
        <f>ROUND(E347*N347,2)</f>
        <v>0.11</v>
      </c>
      <c r="P347" s="176">
        <v>0</v>
      </c>
      <c r="Q347" s="176">
        <f>ROUND(E347*P347,2)</f>
        <v>0</v>
      </c>
      <c r="R347" s="176"/>
      <c r="S347" s="176" t="s">
        <v>155</v>
      </c>
      <c r="T347" s="176" t="s">
        <v>155</v>
      </c>
      <c r="U347" s="176">
        <v>1.167</v>
      </c>
      <c r="V347" s="176">
        <f>ROUND(E347*U347,2)</f>
        <v>42.96</v>
      </c>
      <c r="W347" s="177"/>
      <c r="X347" s="151"/>
      <c r="Y347" s="151"/>
      <c r="Z347" s="151"/>
      <c r="AA347" s="151"/>
      <c r="AB347" s="151"/>
      <c r="AC347" s="151"/>
      <c r="AD347" s="151"/>
      <c r="AE347" s="151"/>
      <c r="AF347" s="151"/>
      <c r="AG347" s="151" t="s">
        <v>156</v>
      </c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5">
      <c r="A348" s="158"/>
      <c r="B348" s="159"/>
      <c r="C348" s="189" t="s">
        <v>474</v>
      </c>
      <c r="D348" s="163"/>
      <c r="E348" s="164">
        <v>36.814750000000004</v>
      </c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51"/>
      <c r="Y348" s="151"/>
      <c r="Z348" s="151"/>
      <c r="AA348" s="151"/>
      <c r="AB348" s="151"/>
      <c r="AC348" s="151"/>
      <c r="AD348" s="151"/>
      <c r="AE348" s="151"/>
      <c r="AF348" s="151"/>
      <c r="AG348" s="151" t="s">
        <v>158</v>
      </c>
      <c r="AH348" s="151">
        <v>0</v>
      </c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 x14ac:dyDescent="0.25">
      <c r="A349" s="171">
        <v>116</v>
      </c>
      <c r="B349" s="172" t="s">
        <v>517</v>
      </c>
      <c r="C349" s="188" t="s">
        <v>518</v>
      </c>
      <c r="D349" s="173" t="s">
        <v>218</v>
      </c>
      <c r="E349" s="174">
        <v>13.510000000000002</v>
      </c>
      <c r="F349" s="175"/>
      <c r="G349" s="176">
        <f>ROUND(E349*F349,2)</f>
        <v>0</v>
      </c>
      <c r="H349" s="175"/>
      <c r="I349" s="176">
        <f>ROUND(E349*H349,2)</f>
        <v>0</v>
      </c>
      <c r="J349" s="175"/>
      <c r="K349" s="176">
        <f>ROUND(E349*J349,2)</f>
        <v>0</v>
      </c>
      <c r="L349" s="176">
        <v>21</v>
      </c>
      <c r="M349" s="176">
        <f>G349*(1+L349/100)</f>
        <v>0</v>
      </c>
      <c r="N349" s="176">
        <v>1.3000000000000002E-4</v>
      </c>
      <c r="O349" s="176">
        <f>ROUND(E349*N349,2)</f>
        <v>0</v>
      </c>
      <c r="P349" s="176">
        <v>0</v>
      </c>
      <c r="Q349" s="176">
        <f>ROUND(E349*P349,2)</f>
        <v>0</v>
      </c>
      <c r="R349" s="176"/>
      <c r="S349" s="176" t="s">
        <v>155</v>
      </c>
      <c r="T349" s="176" t="s">
        <v>155</v>
      </c>
      <c r="U349" s="176">
        <v>0.23</v>
      </c>
      <c r="V349" s="176">
        <f>ROUND(E349*U349,2)</f>
        <v>3.11</v>
      </c>
      <c r="W349" s="177"/>
      <c r="X349" s="151"/>
      <c r="Y349" s="151"/>
      <c r="Z349" s="151"/>
      <c r="AA349" s="151"/>
      <c r="AB349" s="151"/>
      <c r="AC349" s="151"/>
      <c r="AD349" s="151"/>
      <c r="AE349" s="151"/>
      <c r="AF349" s="151"/>
      <c r="AG349" s="151" t="s">
        <v>156</v>
      </c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1" x14ac:dyDescent="0.25">
      <c r="A350" s="158"/>
      <c r="B350" s="159"/>
      <c r="C350" s="189" t="s">
        <v>519</v>
      </c>
      <c r="D350" s="163"/>
      <c r="E350" s="164">
        <v>13.510000000000002</v>
      </c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51"/>
      <c r="Y350" s="151"/>
      <c r="Z350" s="151"/>
      <c r="AA350" s="151"/>
      <c r="AB350" s="151"/>
      <c r="AC350" s="151"/>
      <c r="AD350" s="151"/>
      <c r="AE350" s="151"/>
      <c r="AF350" s="151"/>
      <c r="AG350" s="151" t="s">
        <v>158</v>
      </c>
      <c r="AH350" s="151">
        <v>0</v>
      </c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outlineLevel="1" x14ac:dyDescent="0.25">
      <c r="A351" s="171">
        <v>117</v>
      </c>
      <c r="B351" s="172" t="s">
        <v>520</v>
      </c>
      <c r="C351" s="188" t="s">
        <v>521</v>
      </c>
      <c r="D351" s="173" t="s">
        <v>186</v>
      </c>
      <c r="E351" s="174">
        <v>295.98</v>
      </c>
      <c r="F351" s="175"/>
      <c r="G351" s="176">
        <f>ROUND(E351*F351,2)</f>
        <v>0</v>
      </c>
      <c r="H351" s="175"/>
      <c r="I351" s="176">
        <f>ROUND(E351*H351,2)</f>
        <v>0</v>
      </c>
      <c r="J351" s="175"/>
      <c r="K351" s="176">
        <f>ROUND(E351*J351,2)</f>
        <v>0</v>
      </c>
      <c r="L351" s="176">
        <v>21</v>
      </c>
      <c r="M351" s="176">
        <f>G351*(1+L351/100)</f>
        <v>0</v>
      </c>
      <c r="N351" s="176">
        <v>4.5410000000000006E-2</v>
      </c>
      <c r="O351" s="176">
        <f>ROUND(E351*N351,2)</f>
        <v>13.44</v>
      </c>
      <c r="P351" s="176">
        <v>0</v>
      </c>
      <c r="Q351" s="176">
        <f>ROUND(E351*P351,2)</f>
        <v>0</v>
      </c>
      <c r="R351" s="176"/>
      <c r="S351" s="176" t="s">
        <v>155</v>
      </c>
      <c r="T351" s="176" t="s">
        <v>155</v>
      </c>
      <c r="U351" s="176">
        <v>0.42100000000000004</v>
      </c>
      <c r="V351" s="176">
        <f>ROUND(E351*U351,2)</f>
        <v>124.61</v>
      </c>
      <c r="W351" s="177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 t="s">
        <v>156</v>
      </c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5">
      <c r="A352" s="158"/>
      <c r="B352" s="159"/>
      <c r="C352" s="189" t="s">
        <v>475</v>
      </c>
      <c r="D352" s="163"/>
      <c r="E352" s="164">
        <v>209.28</v>
      </c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51"/>
      <c r="Y352" s="151"/>
      <c r="Z352" s="151"/>
      <c r="AA352" s="151"/>
      <c r="AB352" s="151"/>
      <c r="AC352" s="151"/>
      <c r="AD352" s="151"/>
      <c r="AE352" s="151"/>
      <c r="AF352" s="151"/>
      <c r="AG352" s="151" t="s">
        <v>158</v>
      </c>
      <c r="AH352" s="151">
        <v>0</v>
      </c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outlineLevel="1" x14ac:dyDescent="0.25">
      <c r="A353" s="158"/>
      <c r="B353" s="159"/>
      <c r="C353" s="189" t="s">
        <v>476</v>
      </c>
      <c r="D353" s="163"/>
      <c r="E353" s="164">
        <v>38.700000000000003</v>
      </c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51"/>
      <c r="Y353" s="151"/>
      <c r="Z353" s="151"/>
      <c r="AA353" s="151"/>
      <c r="AB353" s="151"/>
      <c r="AC353" s="151"/>
      <c r="AD353" s="151"/>
      <c r="AE353" s="151"/>
      <c r="AF353" s="151"/>
      <c r="AG353" s="151" t="s">
        <v>158</v>
      </c>
      <c r="AH353" s="151">
        <v>0</v>
      </c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1" x14ac:dyDescent="0.25">
      <c r="A354" s="158"/>
      <c r="B354" s="159"/>
      <c r="C354" s="189" t="s">
        <v>477</v>
      </c>
      <c r="D354" s="163"/>
      <c r="E354" s="164">
        <v>48</v>
      </c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51"/>
      <c r="Y354" s="151"/>
      <c r="Z354" s="151"/>
      <c r="AA354" s="151"/>
      <c r="AB354" s="151"/>
      <c r="AC354" s="151"/>
      <c r="AD354" s="151"/>
      <c r="AE354" s="151"/>
      <c r="AF354" s="151"/>
      <c r="AG354" s="151" t="s">
        <v>158</v>
      </c>
      <c r="AH354" s="151">
        <v>0</v>
      </c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outlineLevel="1" x14ac:dyDescent="0.25">
      <c r="A355" s="171">
        <v>118</v>
      </c>
      <c r="B355" s="172" t="s">
        <v>522</v>
      </c>
      <c r="C355" s="188" t="s">
        <v>523</v>
      </c>
      <c r="D355" s="173" t="s">
        <v>218</v>
      </c>
      <c r="E355" s="174">
        <v>13.5</v>
      </c>
      <c r="F355" s="175"/>
      <c r="G355" s="176">
        <f>ROUND(E355*F355,2)</f>
        <v>0</v>
      </c>
      <c r="H355" s="175"/>
      <c r="I355" s="176">
        <f>ROUND(E355*H355,2)</f>
        <v>0</v>
      </c>
      <c r="J355" s="175"/>
      <c r="K355" s="176">
        <f>ROUND(E355*J355,2)</f>
        <v>0</v>
      </c>
      <c r="L355" s="176">
        <v>21</v>
      </c>
      <c r="M355" s="176">
        <f>G355*(1+L355/100)</f>
        <v>0</v>
      </c>
      <c r="N355" s="176">
        <v>8.8400000000000006E-3</v>
      </c>
      <c r="O355" s="176">
        <f>ROUND(E355*N355,2)</f>
        <v>0.12</v>
      </c>
      <c r="P355" s="176">
        <v>0</v>
      </c>
      <c r="Q355" s="176">
        <f>ROUND(E355*P355,2)</f>
        <v>0</v>
      </c>
      <c r="R355" s="176"/>
      <c r="S355" s="176" t="s">
        <v>155</v>
      </c>
      <c r="T355" s="176" t="s">
        <v>155</v>
      </c>
      <c r="U355" s="176">
        <v>0.33</v>
      </c>
      <c r="V355" s="176">
        <f>ROUND(E355*U355,2)</f>
        <v>4.46</v>
      </c>
      <c r="W355" s="177"/>
      <c r="X355" s="151"/>
      <c r="Y355" s="151"/>
      <c r="Z355" s="151"/>
      <c r="AA355" s="151"/>
      <c r="AB355" s="151"/>
      <c r="AC355" s="151"/>
      <c r="AD355" s="151"/>
      <c r="AE355" s="151"/>
      <c r="AF355" s="151"/>
      <c r="AG355" s="151" t="s">
        <v>156</v>
      </c>
      <c r="AH355" s="151"/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 x14ac:dyDescent="0.25">
      <c r="A356" s="158"/>
      <c r="B356" s="159"/>
      <c r="C356" s="189" t="s">
        <v>524</v>
      </c>
      <c r="D356" s="163"/>
      <c r="E356" s="164">
        <v>9.5</v>
      </c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51"/>
      <c r="Y356" s="151"/>
      <c r="Z356" s="151"/>
      <c r="AA356" s="151"/>
      <c r="AB356" s="151"/>
      <c r="AC356" s="151"/>
      <c r="AD356" s="151"/>
      <c r="AE356" s="151"/>
      <c r="AF356" s="151"/>
      <c r="AG356" s="151" t="s">
        <v>158</v>
      </c>
      <c r="AH356" s="151">
        <v>0</v>
      </c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1" x14ac:dyDescent="0.25">
      <c r="A357" s="158"/>
      <c r="B357" s="159"/>
      <c r="C357" s="189" t="s">
        <v>69</v>
      </c>
      <c r="D357" s="163"/>
      <c r="E357" s="164">
        <v>4</v>
      </c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51"/>
      <c r="Y357" s="151"/>
      <c r="Z357" s="151"/>
      <c r="AA357" s="151"/>
      <c r="AB357" s="151"/>
      <c r="AC357" s="151"/>
      <c r="AD357" s="151"/>
      <c r="AE357" s="151"/>
      <c r="AF357" s="151"/>
      <c r="AG357" s="151" t="s">
        <v>158</v>
      </c>
      <c r="AH357" s="151">
        <v>0</v>
      </c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outlineLevel="1" x14ac:dyDescent="0.25">
      <c r="A358" s="171">
        <v>119</v>
      </c>
      <c r="B358" s="172" t="s">
        <v>525</v>
      </c>
      <c r="C358" s="188" t="s">
        <v>526</v>
      </c>
      <c r="D358" s="173" t="s">
        <v>218</v>
      </c>
      <c r="E358" s="174">
        <v>30</v>
      </c>
      <c r="F358" s="175"/>
      <c r="G358" s="176">
        <f>ROUND(E358*F358,2)</f>
        <v>0</v>
      </c>
      <c r="H358" s="175"/>
      <c r="I358" s="176">
        <f>ROUND(E358*H358,2)</f>
        <v>0</v>
      </c>
      <c r="J358" s="175"/>
      <c r="K358" s="176">
        <f>ROUND(E358*J358,2)</f>
        <v>0</v>
      </c>
      <c r="L358" s="176">
        <v>21</v>
      </c>
      <c r="M358" s="176">
        <f>G358*(1+L358/100)</f>
        <v>0</v>
      </c>
      <c r="N358" s="176">
        <v>8.4200000000000004E-3</v>
      </c>
      <c r="O358" s="176">
        <f>ROUND(E358*N358,2)</f>
        <v>0.25</v>
      </c>
      <c r="P358" s="176">
        <v>0</v>
      </c>
      <c r="Q358" s="176">
        <f>ROUND(E358*P358,2)</f>
        <v>0</v>
      </c>
      <c r="R358" s="176"/>
      <c r="S358" s="176" t="s">
        <v>155</v>
      </c>
      <c r="T358" s="176" t="s">
        <v>155</v>
      </c>
      <c r="U358" s="176">
        <v>0.5</v>
      </c>
      <c r="V358" s="176">
        <f>ROUND(E358*U358,2)</f>
        <v>15</v>
      </c>
      <c r="W358" s="177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 t="s">
        <v>156</v>
      </c>
      <c r="AH358" s="151"/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1" x14ac:dyDescent="0.25">
      <c r="A359" s="158"/>
      <c r="B359" s="159"/>
      <c r="C359" s="189" t="s">
        <v>527</v>
      </c>
      <c r="D359" s="163"/>
      <c r="E359" s="164">
        <v>30</v>
      </c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51"/>
      <c r="Y359" s="151"/>
      <c r="Z359" s="151"/>
      <c r="AA359" s="151"/>
      <c r="AB359" s="151"/>
      <c r="AC359" s="151"/>
      <c r="AD359" s="151"/>
      <c r="AE359" s="151"/>
      <c r="AF359" s="151"/>
      <c r="AG359" s="151" t="s">
        <v>158</v>
      </c>
      <c r="AH359" s="151">
        <v>0</v>
      </c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1" x14ac:dyDescent="0.25">
      <c r="A360" s="171">
        <v>120</v>
      </c>
      <c r="B360" s="172" t="s">
        <v>528</v>
      </c>
      <c r="C360" s="188" t="s">
        <v>529</v>
      </c>
      <c r="D360" s="173" t="s">
        <v>206</v>
      </c>
      <c r="E360" s="174">
        <v>1</v>
      </c>
      <c r="F360" s="175"/>
      <c r="G360" s="176">
        <f>ROUND(E360*F360,2)</f>
        <v>0</v>
      </c>
      <c r="H360" s="175"/>
      <c r="I360" s="176">
        <f>ROUND(E360*H360,2)</f>
        <v>0</v>
      </c>
      <c r="J360" s="175"/>
      <c r="K360" s="176">
        <f>ROUND(E360*J360,2)</f>
        <v>0</v>
      </c>
      <c r="L360" s="176">
        <v>21</v>
      </c>
      <c r="M360" s="176">
        <f>G360*(1+L360/100)</f>
        <v>0</v>
      </c>
      <c r="N360" s="176">
        <v>1.1340000000000001E-2</v>
      </c>
      <c r="O360" s="176">
        <f>ROUND(E360*N360,2)</f>
        <v>0.01</v>
      </c>
      <c r="P360" s="176">
        <v>0</v>
      </c>
      <c r="Q360" s="176">
        <f>ROUND(E360*P360,2)</f>
        <v>0</v>
      </c>
      <c r="R360" s="176"/>
      <c r="S360" s="176" t="s">
        <v>155</v>
      </c>
      <c r="T360" s="176" t="s">
        <v>155</v>
      </c>
      <c r="U360" s="176">
        <v>0.27600000000000002</v>
      </c>
      <c r="V360" s="176">
        <f>ROUND(E360*U360,2)</f>
        <v>0.28000000000000003</v>
      </c>
      <c r="W360" s="177"/>
      <c r="X360" s="151"/>
      <c r="Y360" s="151"/>
      <c r="Z360" s="151"/>
      <c r="AA360" s="151"/>
      <c r="AB360" s="151"/>
      <c r="AC360" s="151"/>
      <c r="AD360" s="151"/>
      <c r="AE360" s="151"/>
      <c r="AF360" s="151"/>
      <c r="AG360" s="151" t="s">
        <v>156</v>
      </c>
      <c r="AH360" s="151"/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 x14ac:dyDescent="0.25">
      <c r="A361" s="158"/>
      <c r="B361" s="159"/>
      <c r="C361" s="189" t="s">
        <v>63</v>
      </c>
      <c r="D361" s="163"/>
      <c r="E361" s="164">
        <v>1</v>
      </c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51"/>
      <c r="Y361" s="151"/>
      <c r="Z361" s="151"/>
      <c r="AA361" s="151"/>
      <c r="AB361" s="151"/>
      <c r="AC361" s="151"/>
      <c r="AD361" s="151"/>
      <c r="AE361" s="151"/>
      <c r="AF361" s="151"/>
      <c r="AG361" s="151" t="s">
        <v>158</v>
      </c>
      <c r="AH361" s="151">
        <v>0</v>
      </c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outlineLevel="1" x14ac:dyDescent="0.25">
      <c r="A362" s="171">
        <v>121</v>
      </c>
      <c r="B362" s="172" t="s">
        <v>530</v>
      </c>
      <c r="C362" s="188" t="s">
        <v>531</v>
      </c>
      <c r="D362" s="173" t="s">
        <v>218</v>
      </c>
      <c r="E362" s="174">
        <v>60</v>
      </c>
      <c r="F362" s="175"/>
      <c r="G362" s="176">
        <f>ROUND(E362*F362,2)</f>
        <v>0</v>
      </c>
      <c r="H362" s="175"/>
      <c r="I362" s="176">
        <f>ROUND(E362*H362,2)</f>
        <v>0</v>
      </c>
      <c r="J362" s="175"/>
      <c r="K362" s="176">
        <f>ROUND(E362*J362,2)</f>
        <v>0</v>
      </c>
      <c r="L362" s="176">
        <v>21</v>
      </c>
      <c r="M362" s="176">
        <f>G362*(1+L362/100)</f>
        <v>0</v>
      </c>
      <c r="N362" s="176">
        <v>1.0000000000000001E-5</v>
      </c>
      <c r="O362" s="176">
        <f>ROUND(E362*N362,2)</f>
        <v>0</v>
      </c>
      <c r="P362" s="176">
        <v>0</v>
      </c>
      <c r="Q362" s="176">
        <f>ROUND(E362*P362,2)</f>
        <v>0</v>
      </c>
      <c r="R362" s="176"/>
      <c r="S362" s="176" t="s">
        <v>155</v>
      </c>
      <c r="T362" s="176" t="s">
        <v>155</v>
      </c>
      <c r="U362" s="176">
        <v>0.32</v>
      </c>
      <c r="V362" s="176">
        <f>ROUND(E362*U362,2)</f>
        <v>19.2</v>
      </c>
      <c r="W362" s="177"/>
      <c r="X362" s="151"/>
      <c r="Y362" s="151"/>
      <c r="Z362" s="151"/>
      <c r="AA362" s="151"/>
      <c r="AB362" s="151"/>
      <c r="AC362" s="151"/>
      <c r="AD362" s="151"/>
      <c r="AE362" s="151"/>
      <c r="AF362" s="151"/>
      <c r="AG362" s="151" t="s">
        <v>156</v>
      </c>
      <c r="AH362" s="151"/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 x14ac:dyDescent="0.25">
      <c r="A363" s="158"/>
      <c r="B363" s="159"/>
      <c r="C363" s="189" t="s">
        <v>532</v>
      </c>
      <c r="D363" s="163"/>
      <c r="E363" s="164">
        <v>60</v>
      </c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51"/>
      <c r="Y363" s="151"/>
      <c r="Z363" s="151"/>
      <c r="AA363" s="151"/>
      <c r="AB363" s="151"/>
      <c r="AC363" s="151"/>
      <c r="AD363" s="151"/>
      <c r="AE363" s="151"/>
      <c r="AF363" s="151"/>
      <c r="AG363" s="151" t="s">
        <v>158</v>
      </c>
      <c r="AH363" s="151">
        <v>0</v>
      </c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outlineLevel="1" x14ac:dyDescent="0.25">
      <c r="A364" s="171">
        <v>122</v>
      </c>
      <c r="B364" s="172" t="s">
        <v>533</v>
      </c>
      <c r="C364" s="188" t="s">
        <v>534</v>
      </c>
      <c r="D364" s="173" t="s">
        <v>206</v>
      </c>
      <c r="E364" s="174">
        <v>1</v>
      </c>
      <c r="F364" s="175"/>
      <c r="G364" s="176">
        <f>ROUND(E364*F364,2)</f>
        <v>0</v>
      </c>
      <c r="H364" s="175"/>
      <c r="I364" s="176">
        <f>ROUND(E364*H364,2)</f>
        <v>0</v>
      </c>
      <c r="J364" s="175"/>
      <c r="K364" s="176">
        <f>ROUND(E364*J364,2)</f>
        <v>0</v>
      </c>
      <c r="L364" s="176">
        <v>21</v>
      </c>
      <c r="M364" s="176">
        <f>G364*(1+L364/100)</f>
        <v>0</v>
      </c>
      <c r="N364" s="176">
        <v>3.8500000000000001E-3</v>
      </c>
      <c r="O364" s="176">
        <f>ROUND(E364*N364,2)</f>
        <v>0</v>
      </c>
      <c r="P364" s="176">
        <v>0</v>
      </c>
      <c r="Q364" s="176">
        <f>ROUND(E364*P364,2)</f>
        <v>0</v>
      </c>
      <c r="R364" s="176"/>
      <c r="S364" s="176" t="s">
        <v>155</v>
      </c>
      <c r="T364" s="176" t="s">
        <v>155</v>
      </c>
      <c r="U364" s="176">
        <v>0.24000000000000002</v>
      </c>
      <c r="V364" s="176">
        <f>ROUND(E364*U364,2)</f>
        <v>0.24</v>
      </c>
      <c r="W364" s="177"/>
      <c r="X364" s="151"/>
      <c r="Y364" s="151"/>
      <c r="Z364" s="151"/>
      <c r="AA364" s="151"/>
      <c r="AB364" s="151"/>
      <c r="AC364" s="151"/>
      <c r="AD364" s="151"/>
      <c r="AE364" s="151"/>
      <c r="AF364" s="151"/>
      <c r="AG364" s="151" t="s">
        <v>156</v>
      </c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1" x14ac:dyDescent="0.25">
      <c r="A365" s="158"/>
      <c r="B365" s="159"/>
      <c r="C365" s="189" t="s">
        <v>63</v>
      </c>
      <c r="D365" s="163"/>
      <c r="E365" s="164">
        <v>1</v>
      </c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 t="s">
        <v>158</v>
      </c>
      <c r="AH365" s="151">
        <v>0</v>
      </c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outlineLevel="1" x14ac:dyDescent="0.25">
      <c r="A366" s="171">
        <v>123</v>
      </c>
      <c r="B366" s="172" t="s">
        <v>535</v>
      </c>
      <c r="C366" s="188" t="s">
        <v>536</v>
      </c>
      <c r="D366" s="173" t="s">
        <v>206</v>
      </c>
      <c r="E366" s="174">
        <v>1</v>
      </c>
      <c r="F366" s="175"/>
      <c r="G366" s="176">
        <f>ROUND(E366*F366,2)</f>
        <v>0</v>
      </c>
      <c r="H366" s="175"/>
      <c r="I366" s="176">
        <f>ROUND(E366*H366,2)</f>
        <v>0</v>
      </c>
      <c r="J366" s="175"/>
      <c r="K366" s="176">
        <f>ROUND(E366*J366,2)</f>
        <v>0</v>
      </c>
      <c r="L366" s="176">
        <v>21</v>
      </c>
      <c r="M366" s="176">
        <f>G366*(1+L366/100)</f>
        <v>0</v>
      </c>
      <c r="N366" s="176">
        <v>3.8500000000000001E-3</v>
      </c>
      <c r="O366" s="176">
        <f>ROUND(E366*N366,2)</f>
        <v>0</v>
      </c>
      <c r="P366" s="176">
        <v>0</v>
      </c>
      <c r="Q366" s="176">
        <f>ROUND(E366*P366,2)</f>
        <v>0</v>
      </c>
      <c r="R366" s="176"/>
      <c r="S366" s="176" t="s">
        <v>155</v>
      </c>
      <c r="T366" s="176" t="s">
        <v>155</v>
      </c>
      <c r="U366" s="176">
        <v>0.24000000000000002</v>
      </c>
      <c r="V366" s="176">
        <f>ROUND(E366*U366,2)</f>
        <v>0.24</v>
      </c>
      <c r="W366" s="177"/>
      <c r="X366" s="151"/>
      <c r="Y366" s="151"/>
      <c r="Z366" s="151"/>
      <c r="AA366" s="151"/>
      <c r="AB366" s="151"/>
      <c r="AC366" s="151"/>
      <c r="AD366" s="151"/>
      <c r="AE366" s="151"/>
      <c r="AF366" s="151"/>
      <c r="AG366" s="151" t="s">
        <v>156</v>
      </c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1" x14ac:dyDescent="0.25">
      <c r="A367" s="158"/>
      <c r="B367" s="159"/>
      <c r="C367" s="189" t="s">
        <v>63</v>
      </c>
      <c r="D367" s="163"/>
      <c r="E367" s="164">
        <v>1</v>
      </c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51"/>
      <c r="Y367" s="151"/>
      <c r="Z367" s="151"/>
      <c r="AA367" s="151"/>
      <c r="AB367" s="151"/>
      <c r="AC367" s="151"/>
      <c r="AD367" s="151"/>
      <c r="AE367" s="151"/>
      <c r="AF367" s="151"/>
      <c r="AG367" s="151" t="s">
        <v>158</v>
      </c>
      <c r="AH367" s="151">
        <v>0</v>
      </c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 x14ac:dyDescent="0.25">
      <c r="A368" s="171">
        <v>124</v>
      </c>
      <c r="B368" s="172" t="s">
        <v>537</v>
      </c>
      <c r="C368" s="188" t="s">
        <v>538</v>
      </c>
      <c r="D368" s="173" t="s">
        <v>218</v>
      </c>
      <c r="E368" s="174">
        <v>65.800000000000011</v>
      </c>
      <c r="F368" s="175"/>
      <c r="G368" s="176">
        <f>ROUND(E368*F368,2)</f>
        <v>0</v>
      </c>
      <c r="H368" s="175"/>
      <c r="I368" s="176">
        <f>ROUND(E368*H368,2)</f>
        <v>0</v>
      </c>
      <c r="J368" s="175"/>
      <c r="K368" s="176">
        <f>ROUND(E368*J368,2)</f>
        <v>0</v>
      </c>
      <c r="L368" s="176">
        <v>21</v>
      </c>
      <c r="M368" s="176">
        <f>G368*(1+L368/100)</f>
        <v>0</v>
      </c>
      <c r="N368" s="176">
        <v>5.1000000000000004E-4</v>
      </c>
      <c r="O368" s="176">
        <f>ROUND(E368*N368,2)</f>
        <v>0.03</v>
      </c>
      <c r="P368" s="176">
        <v>0</v>
      </c>
      <c r="Q368" s="176">
        <f>ROUND(E368*P368,2)</f>
        <v>0</v>
      </c>
      <c r="R368" s="176"/>
      <c r="S368" s="176" t="s">
        <v>155</v>
      </c>
      <c r="T368" s="176" t="s">
        <v>155</v>
      </c>
      <c r="U368" s="176">
        <v>6.7000000000000004E-2</v>
      </c>
      <c r="V368" s="176">
        <f>ROUND(E368*U368,2)</f>
        <v>4.41</v>
      </c>
      <c r="W368" s="177"/>
      <c r="X368" s="151"/>
      <c r="Y368" s="151"/>
      <c r="Z368" s="151"/>
      <c r="AA368" s="151"/>
      <c r="AB368" s="151"/>
      <c r="AC368" s="151"/>
      <c r="AD368" s="151"/>
      <c r="AE368" s="151"/>
      <c r="AF368" s="151"/>
      <c r="AG368" s="151" t="s">
        <v>156</v>
      </c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outlineLevel="1" x14ac:dyDescent="0.25">
      <c r="A369" s="158"/>
      <c r="B369" s="159"/>
      <c r="C369" s="189" t="s">
        <v>499</v>
      </c>
      <c r="D369" s="163"/>
      <c r="E369" s="164">
        <v>57.800000000000004</v>
      </c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51"/>
      <c r="Y369" s="151"/>
      <c r="Z369" s="151"/>
      <c r="AA369" s="151"/>
      <c r="AB369" s="151"/>
      <c r="AC369" s="151"/>
      <c r="AD369" s="151"/>
      <c r="AE369" s="151"/>
      <c r="AF369" s="151"/>
      <c r="AG369" s="151" t="s">
        <v>158</v>
      </c>
      <c r="AH369" s="151">
        <v>0</v>
      </c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outlineLevel="1" x14ac:dyDescent="0.25">
      <c r="A370" s="158"/>
      <c r="B370" s="159"/>
      <c r="C370" s="189" t="s">
        <v>500</v>
      </c>
      <c r="D370" s="163"/>
      <c r="E370" s="164">
        <v>8</v>
      </c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51"/>
      <c r="Y370" s="151"/>
      <c r="Z370" s="151"/>
      <c r="AA370" s="151"/>
      <c r="AB370" s="151"/>
      <c r="AC370" s="151"/>
      <c r="AD370" s="151"/>
      <c r="AE370" s="151"/>
      <c r="AF370" s="151"/>
      <c r="AG370" s="151" t="s">
        <v>158</v>
      </c>
      <c r="AH370" s="151">
        <v>0</v>
      </c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1" x14ac:dyDescent="0.25">
      <c r="A371" s="171">
        <v>125</v>
      </c>
      <c r="B371" s="172" t="s">
        <v>539</v>
      </c>
      <c r="C371" s="188" t="s">
        <v>540</v>
      </c>
      <c r="D371" s="173" t="s">
        <v>218</v>
      </c>
      <c r="E371" s="174">
        <v>65.800000000000011</v>
      </c>
      <c r="F371" s="175"/>
      <c r="G371" s="176">
        <f>ROUND(E371*F371,2)</f>
        <v>0</v>
      </c>
      <c r="H371" s="175"/>
      <c r="I371" s="176">
        <f>ROUND(E371*H371,2)</f>
        <v>0</v>
      </c>
      <c r="J371" s="175"/>
      <c r="K371" s="176">
        <f>ROUND(E371*J371,2)</f>
        <v>0</v>
      </c>
      <c r="L371" s="176">
        <v>21</v>
      </c>
      <c r="M371" s="176">
        <f>G371*(1+L371/100)</f>
        <v>0</v>
      </c>
      <c r="N371" s="176">
        <v>2.4000000000000001E-4</v>
      </c>
      <c r="O371" s="176">
        <f>ROUND(E371*N371,2)</f>
        <v>0.02</v>
      </c>
      <c r="P371" s="176">
        <v>0</v>
      </c>
      <c r="Q371" s="176">
        <f>ROUND(E371*P371,2)</f>
        <v>0</v>
      </c>
      <c r="R371" s="176"/>
      <c r="S371" s="176" t="s">
        <v>155</v>
      </c>
      <c r="T371" s="176" t="s">
        <v>155</v>
      </c>
      <c r="U371" s="176">
        <v>0.05</v>
      </c>
      <c r="V371" s="176">
        <f>ROUND(E371*U371,2)</f>
        <v>3.29</v>
      </c>
      <c r="W371" s="177"/>
      <c r="X371" s="151"/>
      <c r="Y371" s="151"/>
      <c r="Z371" s="151"/>
      <c r="AA371" s="151"/>
      <c r="AB371" s="151"/>
      <c r="AC371" s="151"/>
      <c r="AD371" s="151"/>
      <c r="AE371" s="151"/>
      <c r="AF371" s="151"/>
      <c r="AG371" s="151" t="s">
        <v>156</v>
      </c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outlineLevel="1" x14ac:dyDescent="0.25">
      <c r="A372" s="158"/>
      <c r="B372" s="159"/>
      <c r="C372" s="189" t="s">
        <v>499</v>
      </c>
      <c r="D372" s="163"/>
      <c r="E372" s="164">
        <v>57.800000000000004</v>
      </c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 t="s">
        <v>158</v>
      </c>
      <c r="AH372" s="151">
        <v>0</v>
      </c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outlineLevel="1" x14ac:dyDescent="0.25">
      <c r="A373" s="158"/>
      <c r="B373" s="159"/>
      <c r="C373" s="189" t="s">
        <v>500</v>
      </c>
      <c r="D373" s="163"/>
      <c r="E373" s="164">
        <v>8</v>
      </c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51"/>
      <c r="Y373" s="151"/>
      <c r="Z373" s="151"/>
      <c r="AA373" s="151"/>
      <c r="AB373" s="151"/>
      <c r="AC373" s="151"/>
      <c r="AD373" s="151"/>
      <c r="AE373" s="151"/>
      <c r="AF373" s="151"/>
      <c r="AG373" s="151" t="s">
        <v>158</v>
      </c>
      <c r="AH373" s="151">
        <v>0</v>
      </c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outlineLevel="1" x14ac:dyDescent="0.25">
      <c r="A374" s="171">
        <v>126</v>
      </c>
      <c r="B374" s="172" t="s">
        <v>541</v>
      </c>
      <c r="C374" s="188" t="s">
        <v>542</v>
      </c>
      <c r="D374" s="173" t="s">
        <v>186</v>
      </c>
      <c r="E374" s="174">
        <v>332.79475000000002</v>
      </c>
      <c r="F374" s="175"/>
      <c r="G374" s="176">
        <f>ROUND(E374*F374,2)</f>
        <v>0</v>
      </c>
      <c r="H374" s="175"/>
      <c r="I374" s="176">
        <f>ROUND(E374*H374,2)</f>
        <v>0</v>
      </c>
      <c r="J374" s="175"/>
      <c r="K374" s="176">
        <f>ROUND(E374*J374,2)</f>
        <v>0</v>
      </c>
      <c r="L374" s="176">
        <v>21</v>
      </c>
      <c r="M374" s="176">
        <f>G374*(1+L374/100)</f>
        <v>0</v>
      </c>
      <c r="N374" s="176">
        <v>1.4000000000000001E-4</v>
      </c>
      <c r="O374" s="176">
        <f>ROUND(E374*N374,2)</f>
        <v>0.05</v>
      </c>
      <c r="P374" s="176">
        <v>0</v>
      </c>
      <c r="Q374" s="176">
        <f>ROUND(E374*P374,2)</f>
        <v>0</v>
      </c>
      <c r="R374" s="176"/>
      <c r="S374" s="176" t="s">
        <v>155</v>
      </c>
      <c r="T374" s="176" t="s">
        <v>155</v>
      </c>
      <c r="U374" s="176">
        <v>0.1</v>
      </c>
      <c r="V374" s="176">
        <f>ROUND(E374*U374,2)</f>
        <v>33.28</v>
      </c>
      <c r="W374" s="177"/>
      <c r="X374" s="151"/>
      <c r="Y374" s="151"/>
      <c r="Z374" s="151"/>
      <c r="AA374" s="151"/>
      <c r="AB374" s="151"/>
      <c r="AC374" s="151"/>
      <c r="AD374" s="151"/>
      <c r="AE374" s="151"/>
      <c r="AF374" s="151"/>
      <c r="AG374" s="151" t="s">
        <v>156</v>
      </c>
      <c r="AH374" s="151"/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 outlineLevel="1" x14ac:dyDescent="0.25">
      <c r="A375" s="158"/>
      <c r="B375" s="159"/>
      <c r="C375" s="189" t="s">
        <v>474</v>
      </c>
      <c r="D375" s="163"/>
      <c r="E375" s="164">
        <v>36.814750000000004</v>
      </c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51"/>
      <c r="Y375" s="151"/>
      <c r="Z375" s="151"/>
      <c r="AA375" s="151"/>
      <c r="AB375" s="151"/>
      <c r="AC375" s="151"/>
      <c r="AD375" s="151"/>
      <c r="AE375" s="151"/>
      <c r="AF375" s="151"/>
      <c r="AG375" s="151" t="s">
        <v>158</v>
      </c>
      <c r="AH375" s="151">
        <v>0</v>
      </c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outlineLevel="1" x14ac:dyDescent="0.25">
      <c r="A376" s="158"/>
      <c r="B376" s="159"/>
      <c r="C376" s="189" t="s">
        <v>475</v>
      </c>
      <c r="D376" s="163"/>
      <c r="E376" s="164">
        <v>209.28</v>
      </c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51"/>
      <c r="Y376" s="151"/>
      <c r="Z376" s="151"/>
      <c r="AA376" s="151"/>
      <c r="AB376" s="151"/>
      <c r="AC376" s="151"/>
      <c r="AD376" s="151"/>
      <c r="AE376" s="151"/>
      <c r="AF376" s="151"/>
      <c r="AG376" s="151" t="s">
        <v>158</v>
      </c>
      <c r="AH376" s="151">
        <v>0</v>
      </c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</row>
    <row r="377" spans="1:60" outlineLevel="1" x14ac:dyDescent="0.25">
      <c r="A377" s="158"/>
      <c r="B377" s="159"/>
      <c r="C377" s="189" t="s">
        <v>476</v>
      </c>
      <c r="D377" s="163"/>
      <c r="E377" s="164">
        <v>38.700000000000003</v>
      </c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51"/>
      <c r="Y377" s="151"/>
      <c r="Z377" s="151"/>
      <c r="AA377" s="151"/>
      <c r="AB377" s="151"/>
      <c r="AC377" s="151"/>
      <c r="AD377" s="151"/>
      <c r="AE377" s="151"/>
      <c r="AF377" s="151"/>
      <c r="AG377" s="151" t="s">
        <v>158</v>
      </c>
      <c r="AH377" s="151">
        <v>0</v>
      </c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outlineLevel="1" x14ac:dyDescent="0.25">
      <c r="A378" s="158"/>
      <c r="B378" s="159"/>
      <c r="C378" s="189" t="s">
        <v>477</v>
      </c>
      <c r="D378" s="163"/>
      <c r="E378" s="164">
        <v>48</v>
      </c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51"/>
      <c r="Y378" s="151"/>
      <c r="Z378" s="151"/>
      <c r="AA378" s="151"/>
      <c r="AB378" s="151"/>
      <c r="AC378" s="151"/>
      <c r="AD378" s="151"/>
      <c r="AE378" s="151"/>
      <c r="AF378" s="151"/>
      <c r="AG378" s="151" t="s">
        <v>158</v>
      </c>
      <c r="AH378" s="151">
        <v>0</v>
      </c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outlineLevel="1" x14ac:dyDescent="0.25">
      <c r="A379" s="158">
        <v>127</v>
      </c>
      <c r="B379" s="159" t="s">
        <v>543</v>
      </c>
      <c r="C379" s="191" t="s">
        <v>544</v>
      </c>
      <c r="D379" s="160" t="s">
        <v>0</v>
      </c>
      <c r="E379" s="185"/>
      <c r="F379" s="162"/>
      <c r="G379" s="161">
        <f>ROUND(E379*F379,2)</f>
        <v>0</v>
      </c>
      <c r="H379" s="162"/>
      <c r="I379" s="161">
        <f>ROUND(E379*H379,2)</f>
        <v>0</v>
      </c>
      <c r="J379" s="162"/>
      <c r="K379" s="161">
        <f>ROUND(E379*J379,2)</f>
        <v>0</v>
      </c>
      <c r="L379" s="161">
        <v>21</v>
      </c>
      <c r="M379" s="161">
        <f>G379*(1+L379/100)</f>
        <v>0</v>
      </c>
      <c r="N379" s="161">
        <v>0</v>
      </c>
      <c r="O379" s="161">
        <f>ROUND(E379*N379,2)</f>
        <v>0</v>
      </c>
      <c r="P379" s="161">
        <v>0</v>
      </c>
      <c r="Q379" s="161">
        <f>ROUND(E379*P379,2)</f>
        <v>0</v>
      </c>
      <c r="R379" s="161"/>
      <c r="S379" s="161" t="s">
        <v>155</v>
      </c>
      <c r="T379" s="161" t="s">
        <v>155</v>
      </c>
      <c r="U379" s="161">
        <v>0.02</v>
      </c>
      <c r="V379" s="161">
        <f>ROUND(E379*U379,2)</f>
        <v>0</v>
      </c>
      <c r="W379" s="16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 t="s">
        <v>368</v>
      </c>
      <c r="AH379" s="151"/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x14ac:dyDescent="0.25">
      <c r="A380" s="165" t="s">
        <v>150</v>
      </c>
      <c r="B380" s="166" t="s">
        <v>107</v>
      </c>
      <c r="C380" s="187" t="s">
        <v>108</v>
      </c>
      <c r="D380" s="167"/>
      <c r="E380" s="168"/>
      <c r="F380" s="169"/>
      <c r="G380" s="169">
        <f>SUMIF(AG381:AG396,"&lt;&gt;NOR",G381:G396)</f>
        <v>0</v>
      </c>
      <c r="H380" s="169"/>
      <c r="I380" s="169">
        <f>SUM(I381:I396)</f>
        <v>0</v>
      </c>
      <c r="J380" s="169"/>
      <c r="K380" s="169">
        <f>SUM(K381:K396)</f>
        <v>0</v>
      </c>
      <c r="L380" s="169"/>
      <c r="M380" s="169">
        <f>SUM(M381:M396)</f>
        <v>0</v>
      </c>
      <c r="N380" s="169"/>
      <c r="O380" s="169">
        <f>SUM(O381:O396)</f>
        <v>0.26</v>
      </c>
      <c r="P380" s="169"/>
      <c r="Q380" s="169">
        <f>SUM(Q381:Q396)</f>
        <v>0</v>
      </c>
      <c r="R380" s="169"/>
      <c r="S380" s="169"/>
      <c r="T380" s="169"/>
      <c r="U380" s="169"/>
      <c r="V380" s="169">
        <f>SUM(V381:V396)</f>
        <v>27.77</v>
      </c>
      <c r="W380" s="170"/>
      <c r="AG380" t="s">
        <v>151</v>
      </c>
    </row>
    <row r="381" spans="1:60" outlineLevel="1" x14ac:dyDescent="0.25">
      <c r="A381" s="171">
        <v>128</v>
      </c>
      <c r="B381" s="172" t="s">
        <v>545</v>
      </c>
      <c r="C381" s="188" t="s">
        <v>546</v>
      </c>
      <c r="D381" s="173" t="s">
        <v>206</v>
      </c>
      <c r="E381" s="174">
        <v>10</v>
      </c>
      <c r="F381" s="175"/>
      <c r="G381" s="176">
        <f>ROUND(E381*F381,2)</f>
        <v>0</v>
      </c>
      <c r="H381" s="175"/>
      <c r="I381" s="176">
        <f>ROUND(E381*H381,2)</f>
        <v>0</v>
      </c>
      <c r="J381" s="175"/>
      <c r="K381" s="176">
        <f>ROUND(E381*J381,2)</f>
        <v>0</v>
      </c>
      <c r="L381" s="176">
        <v>21</v>
      </c>
      <c r="M381" s="176">
        <f>G381*(1+L381/100)</f>
        <v>0</v>
      </c>
      <c r="N381" s="176">
        <v>0</v>
      </c>
      <c r="O381" s="176">
        <f>ROUND(E381*N381,2)</f>
        <v>0</v>
      </c>
      <c r="P381" s="176">
        <v>0</v>
      </c>
      <c r="Q381" s="176">
        <f>ROUND(E381*P381,2)</f>
        <v>0</v>
      </c>
      <c r="R381" s="176"/>
      <c r="S381" s="176" t="s">
        <v>155</v>
      </c>
      <c r="T381" s="176" t="s">
        <v>155</v>
      </c>
      <c r="U381" s="176">
        <v>1.4500000000000002</v>
      </c>
      <c r="V381" s="176">
        <f>ROUND(E381*U381,2)</f>
        <v>14.5</v>
      </c>
      <c r="W381" s="177"/>
      <c r="X381" s="151"/>
      <c r="Y381" s="151"/>
      <c r="Z381" s="151"/>
      <c r="AA381" s="151"/>
      <c r="AB381" s="151"/>
      <c r="AC381" s="151"/>
      <c r="AD381" s="151"/>
      <c r="AE381" s="151"/>
      <c r="AF381" s="151"/>
      <c r="AG381" s="151" t="s">
        <v>156</v>
      </c>
      <c r="AH381" s="151"/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outlineLevel="1" x14ac:dyDescent="0.25">
      <c r="A382" s="158"/>
      <c r="B382" s="159"/>
      <c r="C382" s="189" t="s">
        <v>342</v>
      </c>
      <c r="D382" s="163"/>
      <c r="E382" s="164">
        <v>5</v>
      </c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51"/>
      <c r="Y382" s="151"/>
      <c r="Z382" s="151"/>
      <c r="AA382" s="151"/>
      <c r="AB382" s="151"/>
      <c r="AC382" s="151"/>
      <c r="AD382" s="151"/>
      <c r="AE382" s="151"/>
      <c r="AF382" s="151"/>
      <c r="AG382" s="151" t="s">
        <v>158</v>
      </c>
      <c r="AH382" s="151">
        <v>0</v>
      </c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outlineLevel="1" x14ac:dyDescent="0.25">
      <c r="A383" s="158"/>
      <c r="B383" s="159"/>
      <c r="C383" s="189" t="s">
        <v>342</v>
      </c>
      <c r="D383" s="163"/>
      <c r="E383" s="164">
        <v>5</v>
      </c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51"/>
      <c r="Y383" s="151"/>
      <c r="Z383" s="151"/>
      <c r="AA383" s="151"/>
      <c r="AB383" s="151"/>
      <c r="AC383" s="151"/>
      <c r="AD383" s="151"/>
      <c r="AE383" s="151"/>
      <c r="AF383" s="151"/>
      <c r="AG383" s="151" t="s">
        <v>158</v>
      </c>
      <c r="AH383" s="151">
        <v>0</v>
      </c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outlineLevel="1" x14ac:dyDescent="0.25">
      <c r="A384" s="171">
        <v>129</v>
      </c>
      <c r="B384" s="172" t="s">
        <v>547</v>
      </c>
      <c r="C384" s="188" t="s">
        <v>548</v>
      </c>
      <c r="D384" s="173" t="s">
        <v>206</v>
      </c>
      <c r="E384" s="174">
        <v>5</v>
      </c>
      <c r="F384" s="175"/>
      <c r="G384" s="176">
        <f>ROUND(E384*F384,2)</f>
        <v>0</v>
      </c>
      <c r="H384" s="175"/>
      <c r="I384" s="176">
        <f>ROUND(E384*H384,2)</f>
        <v>0</v>
      </c>
      <c r="J384" s="175"/>
      <c r="K384" s="176">
        <f>ROUND(E384*J384,2)</f>
        <v>0</v>
      </c>
      <c r="L384" s="176">
        <v>21</v>
      </c>
      <c r="M384" s="176">
        <f>G384*(1+L384/100)</f>
        <v>0</v>
      </c>
      <c r="N384" s="176">
        <v>0</v>
      </c>
      <c r="O384" s="176">
        <f>ROUND(E384*N384,2)</f>
        <v>0</v>
      </c>
      <c r="P384" s="176">
        <v>0</v>
      </c>
      <c r="Q384" s="176">
        <f>ROUND(E384*P384,2)</f>
        <v>0</v>
      </c>
      <c r="R384" s="176"/>
      <c r="S384" s="176" t="s">
        <v>155</v>
      </c>
      <c r="T384" s="176" t="s">
        <v>155</v>
      </c>
      <c r="U384" s="176">
        <v>0.77500000000000002</v>
      </c>
      <c r="V384" s="176">
        <f>ROUND(E384*U384,2)</f>
        <v>3.88</v>
      </c>
      <c r="W384" s="177"/>
      <c r="X384" s="151"/>
      <c r="Y384" s="151"/>
      <c r="Z384" s="151"/>
      <c r="AA384" s="151"/>
      <c r="AB384" s="151"/>
      <c r="AC384" s="151"/>
      <c r="AD384" s="151"/>
      <c r="AE384" s="151"/>
      <c r="AF384" s="151"/>
      <c r="AG384" s="151" t="s">
        <v>156</v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</row>
    <row r="385" spans="1:60" outlineLevel="1" x14ac:dyDescent="0.25">
      <c r="A385" s="158"/>
      <c r="B385" s="159"/>
      <c r="C385" s="189" t="s">
        <v>342</v>
      </c>
      <c r="D385" s="163"/>
      <c r="E385" s="164">
        <v>5</v>
      </c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51"/>
      <c r="Y385" s="151"/>
      <c r="Z385" s="151"/>
      <c r="AA385" s="151"/>
      <c r="AB385" s="151"/>
      <c r="AC385" s="151"/>
      <c r="AD385" s="151"/>
      <c r="AE385" s="151"/>
      <c r="AF385" s="151"/>
      <c r="AG385" s="151" t="s">
        <v>158</v>
      </c>
      <c r="AH385" s="151">
        <v>0</v>
      </c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outlineLevel="1" x14ac:dyDescent="0.25">
      <c r="A386" s="171">
        <v>130</v>
      </c>
      <c r="B386" s="172" t="s">
        <v>549</v>
      </c>
      <c r="C386" s="188" t="s">
        <v>550</v>
      </c>
      <c r="D386" s="173" t="s">
        <v>206</v>
      </c>
      <c r="E386" s="174">
        <v>1</v>
      </c>
      <c r="F386" s="175"/>
      <c r="G386" s="176">
        <f>ROUND(E386*F386,2)</f>
        <v>0</v>
      </c>
      <c r="H386" s="175"/>
      <c r="I386" s="176">
        <f>ROUND(E386*H386,2)</f>
        <v>0</v>
      </c>
      <c r="J386" s="175"/>
      <c r="K386" s="176">
        <f>ROUND(E386*J386,2)</f>
        <v>0</v>
      </c>
      <c r="L386" s="176">
        <v>21</v>
      </c>
      <c r="M386" s="176">
        <f>G386*(1+L386/100)</f>
        <v>0</v>
      </c>
      <c r="N386" s="176">
        <v>0</v>
      </c>
      <c r="O386" s="176">
        <f>ROUND(E386*N386,2)</f>
        <v>0</v>
      </c>
      <c r="P386" s="176">
        <v>0</v>
      </c>
      <c r="Q386" s="176">
        <f>ROUND(E386*P386,2)</f>
        <v>0</v>
      </c>
      <c r="R386" s="176"/>
      <c r="S386" s="176" t="s">
        <v>155</v>
      </c>
      <c r="T386" s="176" t="s">
        <v>155</v>
      </c>
      <c r="U386" s="176">
        <v>9.3870000000000005</v>
      </c>
      <c r="V386" s="176">
        <f>ROUND(E386*U386,2)</f>
        <v>9.39</v>
      </c>
      <c r="W386" s="177"/>
      <c r="X386" s="151"/>
      <c r="Y386" s="151"/>
      <c r="Z386" s="151"/>
      <c r="AA386" s="151"/>
      <c r="AB386" s="151"/>
      <c r="AC386" s="151"/>
      <c r="AD386" s="151"/>
      <c r="AE386" s="151"/>
      <c r="AF386" s="151"/>
      <c r="AG386" s="151" t="s">
        <v>156</v>
      </c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1" x14ac:dyDescent="0.25">
      <c r="A387" s="158"/>
      <c r="B387" s="159"/>
      <c r="C387" s="189" t="s">
        <v>63</v>
      </c>
      <c r="D387" s="163"/>
      <c r="E387" s="164">
        <v>1</v>
      </c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 t="s">
        <v>158</v>
      </c>
      <c r="AH387" s="151">
        <v>0</v>
      </c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outlineLevel="1" x14ac:dyDescent="0.25">
      <c r="A388" s="171">
        <v>131</v>
      </c>
      <c r="B388" s="172" t="s">
        <v>551</v>
      </c>
      <c r="C388" s="188" t="s">
        <v>552</v>
      </c>
      <c r="D388" s="173" t="s">
        <v>206</v>
      </c>
      <c r="E388" s="174">
        <v>5</v>
      </c>
      <c r="F388" s="175"/>
      <c r="G388" s="176">
        <f>ROUND(E388*F388,2)</f>
        <v>0</v>
      </c>
      <c r="H388" s="175"/>
      <c r="I388" s="176">
        <f>ROUND(E388*H388,2)</f>
        <v>0</v>
      </c>
      <c r="J388" s="175"/>
      <c r="K388" s="176">
        <f>ROUND(E388*J388,2)</f>
        <v>0</v>
      </c>
      <c r="L388" s="176">
        <v>21</v>
      </c>
      <c r="M388" s="176">
        <f>G388*(1+L388/100)</f>
        <v>0</v>
      </c>
      <c r="N388" s="176">
        <v>7.5000000000000002E-4</v>
      </c>
      <c r="O388" s="176">
        <f>ROUND(E388*N388,2)</f>
        <v>0</v>
      </c>
      <c r="P388" s="176">
        <v>0</v>
      </c>
      <c r="Q388" s="176">
        <f>ROUND(E388*P388,2)</f>
        <v>0</v>
      </c>
      <c r="R388" s="176" t="s">
        <v>405</v>
      </c>
      <c r="S388" s="176" t="s">
        <v>155</v>
      </c>
      <c r="T388" s="176" t="s">
        <v>155</v>
      </c>
      <c r="U388" s="176">
        <v>0</v>
      </c>
      <c r="V388" s="176">
        <f>ROUND(E388*U388,2)</f>
        <v>0</v>
      </c>
      <c r="W388" s="177"/>
      <c r="X388" s="151"/>
      <c r="Y388" s="151"/>
      <c r="Z388" s="151"/>
      <c r="AA388" s="151"/>
      <c r="AB388" s="151"/>
      <c r="AC388" s="151"/>
      <c r="AD388" s="151"/>
      <c r="AE388" s="151"/>
      <c r="AF388" s="151"/>
      <c r="AG388" s="151" t="s">
        <v>406</v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outlineLevel="1" x14ac:dyDescent="0.25">
      <c r="A389" s="158"/>
      <c r="B389" s="159"/>
      <c r="C389" s="189" t="s">
        <v>342</v>
      </c>
      <c r="D389" s="163"/>
      <c r="E389" s="164">
        <v>5</v>
      </c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51"/>
      <c r="Y389" s="151"/>
      <c r="Z389" s="151"/>
      <c r="AA389" s="151"/>
      <c r="AB389" s="151"/>
      <c r="AC389" s="151"/>
      <c r="AD389" s="151"/>
      <c r="AE389" s="151"/>
      <c r="AF389" s="151"/>
      <c r="AG389" s="151" t="s">
        <v>158</v>
      </c>
      <c r="AH389" s="151">
        <v>0</v>
      </c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ht="20.399999999999999" outlineLevel="1" x14ac:dyDescent="0.25">
      <c r="A390" s="171">
        <v>132</v>
      </c>
      <c r="B390" s="172" t="s">
        <v>553</v>
      </c>
      <c r="C390" s="188" t="s">
        <v>554</v>
      </c>
      <c r="D390" s="173" t="s">
        <v>206</v>
      </c>
      <c r="E390" s="174">
        <v>2</v>
      </c>
      <c r="F390" s="175"/>
      <c r="G390" s="176">
        <f>ROUND(E390*F390,2)</f>
        <v>0</v>
      </c>
      <c r="H390" s="175"/>
      <c r="I390" s="176">
        <f>ROUND(E390*H390,2)</f>
        <v>0</v>
      </c>
      <c r="J390" s="175"/>
      <c r="K390" s="176">
        <f>ROUND(E390*J390,2)</f>
        <v>0</v>
      </c>
      <c r="L390" s="176">
        <v>21</v>
      </c>
      <c r="M390" s="176">
        <f>G390*(1+L390/100)</f>
        <v>0</v>
      </c>
      <c r="N390" s="176">
        <v>1.8000000000000002E-2</v>
      </c>
      <c r="O390" s="176">
        <f>ROUND(E390*N390,2)</f>
        <v>0.04</v>
      </c>
      <c r="P390" s="176">
        <v>0</v>
      </c>
      <c r="Q390" s="176">
        <f>ROUND(E390*P390,2)</f>
        <v>0</v>
      </c>
      <c r="R390" s="176" t="s">
        <v>405</v>
      </c>
      <c r="S390" s="176" t="s">
        <v>155</v>
      </c>
      <c r="T390" s="176" t="s">
        <v>155</v>
      </c>
      <c r="U390" s="176">
        <v>0</v>
      </c>
      <c r="V390" s="176">
        <f>ROUND(E390*U390,2)</f>
        <v>0</v>
      </c>
      <c r="W390" s="177"/>
      <c r="X390" s="151"/>
      <c r="Y390" s="151"/>
      <c r="Z390" s="151"/>
      <c r="AA390" s="151"/>
      <c r="AB390" s="151"/>
      <c r="AC390" s="151"/>
      <c r="AD390" s="151"/>
      <c r="AE390" s="151"/>
      <c r="AF390" s="151"/>
      <c r="AG390" s="151" t="s">
        <v>406</v>
      </c>
      <c r="AH390" s="151"/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</row>
    <row r="391" spans="1:60" outlineLevel="1" x14ac:dyDescent="0.25">
      <c r="A391" s="158"/>
      <c r="B391" s="159"/>
      <c r="C391" s="189" t="s">
        <v>65</v>
      </c>
      <c r="D391" s="163"/>
      <c r="E391" s="164">
        <v>2</v>
      </c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51"/>
      <c r="Y391" s="151"/>
      <c r="Z391" s="151"/>
      <c r="AA391" s="151"/>
      <c r="AB391" s="151"/>
      <c r="AC391" s="151"/>
      <c r="AD391" s="151"/>
      <c r="AE391" s="151"/>
      <c r="AF391" s="151"/>
      <c r="AG391" s="151" t="s">
        <v>158</v>
      </c>
      <c r="AH391" s="151">
        <v>0</v>
      </c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ht="20.399999999999999" outlineLevel="1" x14ac:dyDescent="0.25">
      <c r="A392" s="171">
        <v>133</v>
      </c>
      <c r="B392" s="172" t="s">
        <v>555</v>
      </c>
      <c r="C392" s="188" t="s">
        <v>556</v>
      </c>
      <c r="D392" s="173" t="s">
        <v>206</v>
      </c>
      <c r="E392" s="174">
        <v>3</v>
      </c>
      <c r="F392" s="175"/>
      <c r="G392" s="176">
        <f>ROUND(E392*F392,2)</f>
        <v>0</v>
      </c>
      <c r="H392" s="175"/>
      <c r="I392" s="176">
        <f>ROUND(E392*H392,2)</f>
        <v>0</v>
      </c>
      <c r="J392" s="175"/>
      <c r="K392" s="176">
        <f>ROUND(E392*J392,2)</f>
        <v>0</v>
      </c>
      <c r="L392" s="176">
        <v>21</v>
      </c>
      <c r="M392" s="176">
        <f>G392*(1+L392/100)</f>
        <v>0</v>
      </c>
      <c r="N392" s="176">
        <v>0.02</v>
      </c>
      <c r="O392" s="176">
        <f>ROUND(E392*N392,2)</f>
        <v>0.06</v>
      </c>
      <c r="P392" s="176">
        <v>0</v>
      </c>
      <c r="Q392" s="176">
        <f>ROUND(E392*P392,2)</f>
        <v>0</v>
      </c>
      <c r="R392" s="176" t="s">
        <v>405</v>
      </c>
      <c r="S392" s="176" t="s">
        <v>155</v>
      </c>
      <c r="T392" s="176" t="s">
        <v>155</v>
      </c>
      <c r="U392" s="176">
        <v>0</v>
      </c>
      <c r="V392" s="176">
        <f>ROUND(E392*U392,2)</f>
        <v>0</v>
      </c>
      <c r="W392" s="177"/>
      <c r="X392" s="151"/>
      <c r="Y392" s="151"/>
      <c r="Z392" s="151"/>
      <c r="AA392" s="151"/>
      <c r="AB392" s="151"/>
      <c r="AC392" s="151"/>
      <c r="AD392" s="151"/>
      <c r="AE392" s="151"/>
      <c r="AF392" s="151"/>
      <c r="AG392" s="151" t="s">
        <v>406</v>
      </c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 x14ac:dyDescent="0.25">
      <c r="A393" s="158"/>
      <c r="B393" s="159"/>
      <c r="C393" s="189" t="s">
        <v>67</v>
      </c>
      <c r="D393" s="163"/>
      <c r="E393" s="164">
        <v>3</v>
      </c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51"/>
      <c r="Y393" s="151"/>
      <c r="Z393" s="151"/>
      <c r="AA393" s="151"/>
      <c r="AB393" s="151"/>
      <c r="AC393" s="151"/>
      <c r="AD393" s="151"/>
      <c r="AE393" s="151"/>
      <c r="AF393" s="151"/>
      <c r="AG393" s="151" t="s">
        <v>158</v>
      </c>
      <c r="AH393" s="151">
        <v>0</v>
      </c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outlineLevel="1" x14ac:dyDescent="0.25">
      <c r="A394" s="171">
        <v>134</v>
      </c>
      <c r="B394" s="172" t="s">
        <v>557</v>
      </c>
      <c r="C394" s="188" t="s">
        <v>558</v>
      </c>
      <c r="D394" s="173" t="s">
        <v>453</v>
      </c>
      <c r="E394" s="174">
        <v>1</v>
      </c>
      <c r="F394" s="175"/>
      <c r="G394" s="176">
        <f>ROUND(E394*F394,2)</f>
        <v>0</v>
      </c>
      <c r="H394" s="175"/>
      <c r="I394" s="176">
        <f>ROUND(E394*H394,2)</f>
        <v>0</v>
      </c>
      <c r="J394" s="175"/>
      <c r="K394" s="176">
        <f>ROUND(E394*J394,2)</f>
        <v>0</v>
      </c>
      <c r="L394" s="176">
        <v>21</v>
      </c>
      <c r="M394" s="176">
        <f>G394*(1+L394/100)</f>
        <v>0</v>
      </c>
      <c r="N394" s="176">
        <v>0.161</v>
      </c>
      <c r="O394" s="176">
        <f>ROUND(E394*N394,2)</f>
        <v>0.16</v>
      </c>
      <c r="P394" s="176">
        <v>0</v>
      </c>
      <c r="Q394" s="176">
        <f>ROUND(E394*P394,2)</f>
        <v>0</v>
      </c>
      <c r="R394" s="176" t="s">
        <v>405</v>
      </c>
      <c r="S394" s="176" t="s">
        <v>155</v>
      </c>
      <c r="T394" s="176" t="s">
        <v>155</v>
      </c>
      <c r="U394" s="176">
        <v>0</v>
      </c>
      <c r="V394" s="176">
        <f>ROUND(E394*U394,2)</f>
        <v>0</v>
      </c>
      <c r="W394" s="177"/>
      <c r="X394" s="151"/>
      <c r="Y394" s="151"/>
      <c r="Z394" s="151"/>
      <c r="AA394" s="151"/>
      <c r="AB394" s="151"/>
      <c r="AC394" s="151"/>
      <c r="AD394" s="151"/>
      <c r="AE394" s="151"/>
      <c r="AF394" s="151"/>
      <c r="AG394" s="151" t="s">
        <v>406</v>
      </c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outlineLevel="1" x14ac:dyDescent="0.25">
      <c r="A395" s="158"/>
      <c r="B395" s="159"/>
      <c r="C395" s="189" t="s">
        <v>63</v>
      </c>
      <c r="D395" s="163"/>
      <c r="E395" s="164">
        <v>1</v>
      </c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51"/>
      <c r="Y395" s="151"/>
      <c r="Z395" s="151"/>
      <c r="AA395" s="151"/>
      <c r="AB395" s="151"/>
      <c r="AC395" s="151"/>
      <c r="AD395" s="151"/>
      <c r="AE395" s="151"/>
      <c r="AF395" s="151"/>
      <c r="AG395" s="151" t="s">
        <v>158</v>
      </c>
      <c r="AH395" s="151">
        <v>0</v>
      </c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1" x14ac:dyDescent="0.25">
      <c r="A396" s="158">
        <v>135</v>
      </c>
      <c r="B396" s="159" t="s">
        <v>559</v>
      </c>
      <c r="C396" s="191" t="s">
        <v>560</v>
      </c>
      <c r="D396" s="160" t="s">
        <v>0</v>
      </c>
      <c r="E396" s="185"/>
      <c r="F396" s="162"/>
      <c r="G396" s="161">
        <f>ROUND(E396*F396,2)</f>
        <v>0</v>
      </c>
      <c r="H396" s="162"/>
      <c r="I396" s="161">
        <f>ROUND(E396*H396,2)</f>
        <v>0</v>
      </c>
      <c r="J396" s="162"/>
      <c r="K396" s="161">
        <f>ROUND(E396*J396,2)</f>
        <v>0</v>
      </c>
      <c r="L396" s="161">
        <v>21</v>
      </c>
      <c r="M396" s="161">
        <f>G396*(1+L396/100)</f>
        <v>0</v>
      </c>
      <c r="N396" s="161">
        <v>0</v>
      </c>
      <c r="O396" s="161">
        <f>ROUND(E396*N396,2)</f>
        <v>0</v>
      </c>
      <c r="P396" s="161">
        <v>0</v>
      </c>
      <c r="Q396" s="161">
        <f>ROUND(E396*P396,2)</f>
        <v>0</v>
      </c>
      <c r="R396" s="161"/>
      <c r="S396" s="161" t="s">
        <v>155</v>
      </c>
      <c r="T396" s="161" t="s">
        <v>155</v>
      </c>
      <c r="U396" s="161">
        <v>0</v>
      </c>
      <c r="V396" s="161">
        <f>ROUND(E396*U396,2)</f>
        <v>0</v>
      </c>
      <c r="W396" s="161"/>
      <c r="X396" s="151"/>
      <c r="Y396" s="151"/>
      <c r="Z396" s="151"/>
      <c r="AA396" s="151"/>
      <c r="AB396" s="151"/>
      <c r="AC396" s="151"/>
      <c r="AD396" s="151"/>
      <c r="AE396" s="151"/>
      <c r="AF396" s="151"/>
      <c r="AG396" s="151" t="s">
        <v>368</v>
      </c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</row>
    <row r="397" spans="1:60" x14ac:dyDescent="0.25">
      <c r="A397" s="165" t="s">
        <v>150</v>
      </c>
      <c r="B397" s="166" t="s">
        <v>109</v>
      </c>
      <c r="C397" s="187" t="s">
        <v>110</v>
      </c>
      <c r="D397" s="167"/>
      <c r="E397" s="168"/>
      <c r="F397" s="169"/>
      <c r="G397" s="169">
        <f>SUMIF(AG398:AG416,"&lt;&gt;NOR",G398:G416)</f>
        <v>0</v>
      </c>
      <c r="H397" s="169"/>
      <c r="I397" s="169">
        <f>SUM(I398:I416)</f>
        <v>0</v>
      </c>
      <c r="J397" s="169"/>
      <c r="K397" s="169">
        <f>SUM(K398:K416)</f>
        <v>0</v>
      </c>
      <c r="L397" s="169"/>
      <c r="M397" s="169">
        <f>SUM(M398:M416)</f>
        <v>0</v>
      </c>
      <c r="N397" s="169"/>
      <c r="O397" s="169">
        <f>SUM(O398:O416)</f>
        <v>1.41</v>
      </c>
      <c r="P397" s="169"/>
      <c r="Q397" s="169">
        <f>SUM(Q398:Q416)</f>
        <v>0</v>
      </c>
      <c r="R397" s="169"/>
      <c r="S397" s="169"/>
      <c r="T397" s="169"/>
      <c r="U397" s="169"/>
      <c r="V397" s="169">
        <f>SUM(V398:V416)</f>
        <v>81.84</v>
      </c>
      <c r="W397" s="170"/>
      <c r="AG397" t="s">
        <v>151</v>
      </c>
    </row>
    <row r="398" spans="1:60" outlineLevel="1" x14ac:dyDescent="0.25">
      <c r="A398" s="171">
        <v>136</v>
      </c>
      <c r="B398" s="172" t="s">
        <v>561</v>
      </c>
      <c r="C398" s="188" t="s">
        <v>562</v>
      </c>
      <c r="D398" s="173" t="s">
        <v>186</v>
      </c>
      <c r="E398" s="174">
        <v>65.660000000000011</v>
      </c>
      <c r="F398" s="175"/>
      <c r="G398" s="176">
        <f>ROUND(E398*F398,2)</f>
        <v>0</v>
      </c>
      <c r="H398" s="175"/>
      <c r="I398" s="176">
        <f>ROUND(E398*H398,2)</f>
        <v>0</v>
      </c>
      <c r="J398" s="175"/>
      <c r="K398" s="176">
        <f>ROUND(E398*J398,2)</f>
        <v>0</v>
      </c>
      <c r="L398" s="176">
        <v>21</v>
      </c>
      <c r="M398" s="176">
        <f>G398*(1+L398/100)</f>
        <v>0</v>
      </c>
      <c r="N398" s="176">
        <v>2.1000000000000001E-4</v>
      </c>
      <c r="O398" s="176">
        <f>ROUND(E398*N398,2)</f>
        <v>0.01</v>
      </c>
      <c r="P398" s="176">
        <v>0</v>
      </c>
      <c r="Q398" s="176">
        <f>ROUND(E398*P398,2)</f>
        <v>0</v>
      </c>
      <c r="R398" s="176"/>
      <c r="S398" s="176" t="s">
        <v>155</v>
      </c>
      <c r="T398" s="176" t="s">
        <v>155</v>
      </c>
      <c r="U398" s="176">
        <v>0.05</v>
      </c>
      <c r="V398" s="176">
        <f>ROUND(E398*U398,2)</f>
        <v>3.28</v>
      </c>
      <c r="W398" s="177"/>
      <c r="X398" s="151"/>
      <c r="Y398" s="151"/>
      <c r="Z398" s="151"/>
      <c r="AA398" s="151"/>
      <c r="AB398" s="151"/>
      <c r="AC398" s="151"/>
      <c r="AD398" s="151"/>
      <c r="AE398" s="151"/>
      <c r="AF398" s="151"/>
      <c r="AG398" s="151" t="s">
        <v>156</v>
      </c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outlineLevel="1" x14ac:dyDescent="0.25">
      <c r="A399" s="158"/>
      <c r="B399" s="159"/>
      <c r="C399" s="189" t="s">
        <v>563</v>
      </c>
      <c r="D399" s="163"/>
      <c r="E399" s="164">
        <v>65.660000000000011</v>
      </c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51"/>
      <c r="Y399" s="151"/>
      <c r="Z399" s="151"/>
      <c r="AA399" s="151"/>
      <c r="AB399" s="151"/>
      <c r="AC399" s="151"/>
      <c r="AD399" s="151"/>
      <c r="AE399" s="151"/>
      <c r="AF399" s="151"/>
      <c r="AG399" s="151" t="s">
        <v>158</v>
      </c>
      <c r="AH399" s="151">
        <v>0</v>
      </c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</row>
    <row r="400" spans="1:60" outlineLevel="1" x14ac:dyDescent="0.25">
      <c r="A400" s="171">
        <v>137</v>
      </c>
      <c r="B400" s="172" t="s">
        <v>564</v>
      </c>
      <c r="C400" s="188" t="s">
        <v>565</v>
      </c>
      <c r="D400" s="173" t="s">
        <v>218</v>
      </c>
      <c r="E400" s="174">
        <v>51.172000000000004</v>
      </c>
      <c r="F400" s="175"/>
      <c r="G400" s="176">
        <f>ROUND(E400*F400,2)</f>
        <v>0</v>
      </c>
      <c r="H400" s="175"/>
      <c r="I400" s="176">
        <f>ROUND(E400*H400,2)</f>
        <v>0</v>
      </c>
      <c r="J400" s="175"/>
      <c r="K400" s="176">
        <f>ROUND(E400*J400,2)</f>
        <v>0</v>
      </c>
      <c r="L400" s="176">
        <v>21</v>
      </c>
      <c r="M400" s="176">
        <f>G400*(1+L400/100)</f>
        <v>0</v>
      </c>
      <c r="N400" s="176">
        <v>3.2000000000000003E-4</v>
      </c>
      <c r="O400" s="176">
        <f>ROUND(E400*N400,2)</f>
        <v>0.02</v>
      </c>
      <c r="P400" s="176">
        <v>0</v>
      </c>
      <c r="Q400" s="176">
        <f>ROUND(E400*P400,2)</f>
        <v>0</v>
      </c>
      <c r="R400" s="176"/>
      <c r="S400" s="176" t="s">
        <v>155</v>
      </c>
      <c r="T400" s="176" t="s">
        <v>155</v>
      </c>
      <c r="U400" s="176">
        <v>0.23600000000000002</v>
      </c>
      <c r="V400" s="176">
        <f>ROUND(E400*U400,2)</f>
        <v>12.08</v>
      </c>
      <c r="W400" s="177"/>
      <c r="X400" s="151"/>
      <c r="Y400" s="151"/>
      <c r="Z400" s="151"/>
      <c r="AA400" s="151"/>
      <c r="AB400" s="151"/>
      <c r="AC400" s="151"/>
      <c r="AD400" s="151"/>
      <c r="AE400" s="151"/>
      <c r="AF400" s="151"/>
      <c r="AG400" s="151" t="s">
        <v>156</v>
      </c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outlineLevel="1" x14ac:dyDescent="0.25">
      <c r="A401" s="158"/>
      <c r="B401" s="159"/>
      <c r="C401" s="189" t="s">
        <v>566</v>
      </c>
      <c r="D401" s="163"/>
      <c r="E401" s="164">
        <v>20.860000000000003</v>
      </c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51"/>
      <c r="Y401" s="151"/>
      <c r="Z401" s="151"/>
      <c r="AA401" s="151"/>
      <c r="AB401" s="151"/>
      <c r="AC401" s="151"/>
      <c r="AD401" s="151"/>
      <c r="AE401" s="151"/>
      <c r="AF401" s="151"/>
      <c r="AG401" s="151" t="s">
        <v>158</v>
      </c>
      <c r="AH401" s="151">
        <v>0</v>
      </c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</row>
    <row r="402" spans="1:60" outlineLevel="1" x14ac:dyDescent="0.25">
      <c r="A402" s="158"/>
      <c r="B402" s="159"/>
      <c r="C402" s="189" t="s">
        <v>397</v>
      </c>
      <c r="D402" s="163"/>
      <c r="E402" s="164">
        <v>10</v>
      </c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51"/>
      <c r="Y402" s="151"/>
      <c r="Z402" s="151"/>
      <c r="AA402" s="151"/>
      <c r="AB402" s="151"/>
      <c r="AC402" s="151"/>
      <c r="AD402" s="151"/>
      <c r="AE402" s="151"/>
      <c r="AF402" s="151"/>
      <c r="AG402" s="151" t="s">
        <v>158</v>
      </c>
      <c r="AH402" s="151">
        <v>0</v>
      </c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</row>
    <row r="403" spans="1:60" outlineLevel="1" x14ac:dyDescent="0.25">
      <c r="A403" s="158"/>
      <c r="B403" s="159"/>
      <c r="C403" s="189" t="s">
        <v>567</v>
      </c>
      <c r="D403" s="163"/>
      <c r="E403" s="164">
        <v>6</v>
      </c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51"/>
      <c r="Y403" s="151"/>
      <c r="Z403" s="151"/>
      <c r="AA403" s="151"/>
      <c r="AB403" s="151"/>
      <c r="AC403" s="151"/>
      <c r="AD403" s="151"/>
      <c r="AE403" s="151"/>
      <c r="AF403" s="151"/>
      <c r="AG403" s="151" t="s">
        <v>158</v>
      </c>
      <c r="AH403" s="151">
        <v>0</v>
      </c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</row>
    <row r="404" spans="1:60" outlineLevel="1" x14ac:dyDescent="0.25">
      <c r="A404" s="158"/>
      <c r="B404" s="159"/>
      <c r="C404" s="189" t="s">
        <v>568</v>
      </c>
      <c r="D404" s="163"/>
      <c r="E404" s="164">
        <v>14.312000000000001</v>
      </c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51"/>
      <c r="Y404" s="151"/>
      <c r="Z404" s="151"/>
      <c r="AA404" s="151"/>
      <c r="AB404" s="151"/>
      <c r="AC404" s="151"/>
      <c r="AD404" s="151"/>
      <c r="AE404" s="151"/>
      <c r="AF404" s="151"/>
      <c r="AG404" s="151" t="s">
        <v>158</v>
      </c>
      <c r="AH404" s="151">
        <v>0</v>
      </c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outlineLevel="1" x14ac:dyDescent="0.25">
      <c r="A405" s="171">
        <v>138</v>
      </c>
      <c r="B405" s="172" t="s">
        <v>569</v>
      </c>
      <c r="C405" s="188" t="s">
        <v>570</v>
      </c>
      <c r="D405" s="173" t="s">
        <v>186</v>
      </c>
      <c r="E405" s="174">
        <v>65.660000000000011</v>
      </c>
      <c r="F405" s="175"/>
      <c r="G405" s="176">
        <f>ROUND(E405*F405,2)</f>
        <v>0</v>
      </c>
      <c r="H405" s="175"/>
      <c r="I405" s="176">
        <f>ROUND(E405*H405,2)</f>
        <v>0</v>
      </c>
      <c r="J405" s="175"/>
      <c r="K405" s="176">
        <f>ROUND(E405*J405,2)</f>
        <v>0</v>
      </c>
      <c r="L405" s="176">
        <v>21</v>
      </c>
      <c r="M405" s="176">
        <f>G405*(1+L405/100)</f>
        <v>0</v>
      </c>
      <c r="N405" s="176">
        <v>5.0400000000000002E-3</v>
      </c>
      <c r="O405" s="176">
        <f>ROUND(E405*N405,2)</f>
        <v>0.33</v>
      </c>
      <c r="P405" s="176">
        <v>0</v>
      </c>
      <c r="Q405" s="176">
        <f>ROUND(E405*P405,2)</f>
        <v>0</v>
      </c>
      <c r="R405" s="176"/>
      <c r="S405" s="176" t="s">
        <v>155</v>
      </c>
      <c r="T405" s="176" t="s">
        <v>155</v>
      </c>
      <c r="U405" s="176">
        <v>0.97800000000000009</v>
      </c>
      <c r="V405" s="176">
        <f>ROUND(E405*U405,2)</f>
        <v>64.22</v>
      </c>
      <c r="W405" s="177"/>
      <c r="X405" s="151"/>
      <c r="Y405" s="151"/>
      <c r="Z405" s="151"/>
      <c r="AA405" s="151"/>
      <c r="AB405" s="151"/>
      <c r="AC405" s="151"/>
      <c r="AD405" s="151"/>
      <c r="AE405" s="151"/>
      <c r="AF405" s="151"/>
      <c r="AG405" s="151" t="s">
        <v>156</v>
      </c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</row>
    <row r="406" spans="1:60" outlineLevel="1" x14ac:dyDescent="0.25">
      <c r="A406" s="158"/>
      <c r="B406" s="159"/>
      <c r="C406" s="189" t="s">
        <v>563</v>
      </c>
      <c r="D406" s="163"/>
      <c r="E406" s="164">
        <v>65.660000000000011</v>
      </c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 t="s">
        <v>158</v>
      </c>
      <c r="AH406" s="151">
        <v>0</v>
      </c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</row>
    <row r="407" spans="1:60" outlineLevel="1" x14ac:dyDescent="0.25">
      <c r="A407" s="171">
        <v>139</v>
      </c>
      <c r="B407" s="172" t="s">
        <v>571</v>
      </c>
      <c r="C407" s="188" t="s">
        <v>572</v>
      </c>
      <c r="D407" s="173" t="s">
        <v>573</v>
      </c>
      <c r="E407" s="174">
        <v>70.912800000000004</v>
      </c>
      <c r="F407" s="175"/>
      <c r="G407" s="176">
        <f>ROUND(E407*F407,2)</f>
        <v>0</v>
      </c>
      <c r="H407" s="175"/>
      <c r="I407" s="176">
        <f>ROUND(E407*H407,2)</f>
        <v>0</v>
      </c>
      <c r="J407" s="175"/>
      <c r="K407" s="176">
        <f>ROUND(E407*J407,2)</f>
        <v>0</v>
      </c>
      <c r="L407" s="176">
        <v>21</v>
      </c>
      <c r="M407" s="176">
        <f>G407*(1+L407/100)</f>
        <v>0</v>
      </c>
      <c r="N407" s="176">
        <v>1.2E-2</v>
      </c>
      <c r="O407" s="176">
        <f>ROUND(E407*N407,2)</f>
        <v>0.85</v>
      </c>
      <c r="P407" s="176">
        <v>0</v>
      </c>
      <c r="Q407" s="176">
        <f>ROUND(E407*P407,2)</f>
        <v>0</v>
      </c>
      <c r="R407" s="176"/>
      <c r="S407" s="176" t="s">
        <v>191</v>
      </c>
      <c r="T407" s="176" t="s">
        <v>308</v>
      </c>
      <c r="U407" s="176">
        <v>0</v>
      </c>
      <c r="V407" s="176">
        <f>ROUND(E407*U407,2)</f>
        <v>0</v>
      </c>
      <c r="W407" s="177"/>
      <c r="X407" s="151"/>
      <c r="Y407" s="151"/>
      <c r="Z407" s="151"/>
      <c r="AA407" s="151"/>
      <c r="AB407" s="151"/>
      <c r="AC407" s="151"/>
      <c r="AD407" s="151"/>
      <c r="AE407" s="151"/>
      <c r="AF407" s="151"/>
      <c r="AG407" s="151" t="s">
        <v>406</v>
      </c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outlineLevel="1" x14ac:dyDescent="0.25">
      <c r="A408" s="158"/>
      <c r="B408" s="159"/>
      <c r="C408" s="189" t="s">
        <v>563</v>
      </c>
      <c r="D408" s="163"/>
      <c r="E408" s="164">
        <v>65.660000000000011</v>
      </c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51"/>
      <c r="Y408" s="151"/>
      <c r="Z408" s="151"/>
      <c r="AA408" s="151"/>
      <c r="AB408" s="151"/>
      <c r="AC408" s="151"/>
      <c r="AD408" s="151"/>
      <c r="AE408" s="151"/>
      <c r="AF408" s="151"/>
      <c r="AG408" s="151" t="s">
        <v>158</v>
      </c>
      <c r="AH408" s="151">
        <v>0</v>
      </c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outlineLevel="1" x14ac:dyDescent="0.25">
      <c r="A409" s="158"/>
      <c r="B409" s="159"/>
      <c r="C409" s="189" t="s">
        <v>574</v>
      </c>
      <c r="D409" s="163"/>
      <c r="E409" s="164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51"/>
      <c r="Y409" s="151"/>
      <c r="Z409" s="151"/>
      <c r="AA409" s="151"/>
      <c r="AB409" s="151"/>
      <c r="AC409" s="151"/>
      <c r="AD409" s="151"/>
      <c r="AE409" s="151"/>
      <c r="AF409" s="151"/>
      <c r="AG409" s="151" t="s">
        <v>158</v>
      </c>
      <c r="AH409" s="151">
        <v>0</v>
      </c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</row>
    <row r="410" spans="1:60" outlineLevel="1" x14ac:dyDescent="0.25">
      <c r="A410" s="158"/>
      <c r="B410" s="159"/>
      <c r="C410" s="189" t="s">
        <v>575</v>
      </c>
      <c r="D410" s="163"/>
      <c r="E410" s="164">
        <v>5.2528000000000006</v>
      </c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51"/>
      <c r="Y410" s="151"/>
      <c r="Z410" s="151"/>
      <c r="AA410" s="151"/>
      <c r="AB410" s="151"/>
      <c r="AC410" s="151"/>
      <c r="AD410" s="151"/>
      <c r="AE410" s="151"/>
      <c r="AF410" s="151"/>
      <c r="AG410" s="151" t="s">
        <v>158</v>
      </c>
      <c r="AH410" s="151">
        <v>0</v>
      </c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</row>
    <row r="411" spans="1:60" outlineLevel="1" x14ac:dyDescent="0.25">
      <c r="A411" s="171">
        <v>140</v>
      </c>
      <c r="B411" s="172" t="s">
        <v>576</v>
      </c>
      <c r="C411" s="188" t="s">
        <v>577</v>
      </c>
      <c r="D411" s="173" t="s">
        <v>578</v>
      </c>
      <c r="E411" s="174">
        <v>51.172000000000004</v>
      </c>
      <c r="F411" s="175"/>
      <c r="G411" s="176">
        <f>ROUND(E411*F411,2)</f>
        <v>0</v>
      </c>
      <c r="H411" s="175"/>
      <c r="I411" s="176">
        <f>ROUND(E411*H411,2)</f>
        <v>0</v>
      </c>
      <c r="J411" s="175"/>
      <c r="K411" s="176">
        <f>ROUND(E411*J411,2)</f>
        <v>0</v>
      </c>
      <c r="L411" s="176">
        <v>21</v>
      </c>
      <c r="M411" s="176">
        <f>G411*(1+L411/100)</f>
        <v>0</v>
      </c>
      <c r="N411" s="176">
        <v>4.0000000000000001E-3</v>
      </c>
      <c r="O411" s="176">
        <f>ROUND(E411*N411,2)</f>
        <v>0.2</v>
      </c>
      <c r="P411" s="176">
        <v>0</v>
      </c>
      <c r="Q411" s="176">
        <f>ROUND(E411*P411,2)</f>
        <v>0</v>
      </c>
      <c r="R411" s="176"/>
      <c r="S411" s="176" t="s">
        <v>191</v>
      </c>
      <c r="T411" s="176" t="s">
        <v>192</v>
      </c>
      <c r="U411" s="176">
        <v>0</v>
      </c>
      <c r="V411" s="176">
        <f>ROUND(E411*U411,2)</f>
        <v>0</v>
      </c>
      <c r="W411" s="177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 t="s">
        <v>406</v>
      </c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1" x14ac:dyDescent="0.25">
      <c r="A412" s="158"/>
      <c r="B412" s="159"/>
      <c r="C412" s="189" t="s">
        <v>566</v>
      </c>
      <c r="D412" s="163"/>
      <c r="E412" s="164">
        <v>20.860000000000003</v>
      </c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51"/>
      <c r="Y412" s="151"/>
      <c r="Z412" s="151"/>
      <c r="AA412" s="151"/>
      <c r="AB412" s="151"/>
      <c r="AC412" s="151"/>
      <c r="AD412" s="151"/>
      <c r="AE412" s="151"/>
      <c r="AF412" s="151"/>
      <c r="AG412" s="151" t="s">
        <v>158</v>
      </c>
      <c r="AH412" s="151">
        <v>0</v>
      </c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</row>
    <row r="413" spans="1:60" outlineLevel="1" x14ac:dyDescent="0.25">
      <c r="A413" s="158"/>
      <c r="B413" s="159"/>
      <c r="C413" s="189" t="s">
        <v>397</v>
      </c>
      <c r="D413" s="163"/>
      <c r="E413" s="164">
        <v>10</v>
      </c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 t="s">
        <v>158</v>
      </c>
      <c r="AH413" s="151">
        <v>0</v>
      </c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</row>
    <row r="414" spans="1:60" outlineLevel="1" x14ac:dyDescent="0.25">
      <c r="A414" s="158"/>
      <c r="B414" s="159"/>
      <c r="C414" s="189" t="s">
        <v>567</v>
      </c>
      <c r="D414" s="163"/>
      <c r="E414" s="164">
        <v>6</v>
      </c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 t="s">
        <v>158</v>
      </c>
      <c r="AH414" s="151">
        <v>0</v>
      </c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</row>
    <row r="415" spans="1:60" outlineLevel="1" x14ac:dyDescent="0.25">
      <c r="A415" s="158"/>
      <c r="B415" s="159"/>
      <c r="C415" s="189" t="s">
        <v>568</v>
      </c>
      <c r="D415" s="163"/>
      <c r="E415" s="164">
        <v>14.312000000000001</v>
      </c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51"/>
      <c r="Y415" s="151"/>
      <c r="Z415" s="151"/>
      <c r="AA415" s="151"/>
      <c r="AB415" s="151"/>
      <c r="AC415" s="151"/>
      <c r="AD415" s="151"/>
      <c r="AE415" s="151"/>
      <c r="AF415" s="151"/>
      <c r="AG415" s="151" t="s">
        <v>158</v>
      </c>
      <c r="AH415" s="151">
        <v>0</v>
      </c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outlineLevel="1" x14ac:dyDescent="0.25">
      <c r="A416" s="178">
        <v>141</v>
      </c>
      <c r="B416" s="179" t="s">
        <v>579</v>
      </c>
      <c r="C416" s="190" t="s">
        <v>580</v>
      </c>
      <c r="D416" s="180" t="s">
        <v>292</v>
      </c>
      <c r="E416" s="181">
        <v>1.41673</v>
      </c>
      <c r="F416" s="182"/>
      <c r="G416" s="183">
        <f>ROUND(E416*F416,2)</f>
        <v>0</v>
      </c>
      <c r="H416" s="182"/>
      <c r="I416" s="183">
        <f>ROUND(E416*H416,2)</f>
        <v>0</v>
      </c>
      <c r="J416" s="182"/>
      <c r="K416" s="183">
        <f>ROUND(E416*J416,2)</f>
        <v>0</v>
      </c>
      <c r="L416" s="183">
        <v>21</v>
      </c>
      <c r="M416" s="183">
        <f>G416*(1+L416/100)</f>
        <v>0</v>
      </c>
      <c r="N416" s="183">
        <v>0</v>
      </c>
      <c r="O416" s="183">
        <f>ROUND(E416*N416,2)</f>
        <v>0</v>
      </c>
      <c r="P416" s="183">
        <v>0</v>
      </c>
      <c r="Q416" s="183">
        <f>ROUND(E416*P416,2)</f>
        <v>0</v>
      </c>
      <c r="R416" s="183"/>
      <c r="S416" s="183" t="s">
        <v>155</v>
      </c>
      <c r="T416" s="183" t="s">
        <v>155</v>
      </c>
      <c r="U416" s="183">
        <v>1.5980000000000001</v>
      </c>
      <c r="V416" s="183">
        <f>ROUND(E416*U416,2)</f>
        <v>2.2599999999999998</v>
      </c>
      <c r="W416" s="184"/>
      <c r="X416" s="151"/>
      <c r="Y416" s="151"/>
      <c r="Z416" s="151"/>
      <c r="AA416" s="151"/>
      <c r="AB416" s="151"/>
      <c r="AC416" s="151"/>
      <c r="AD416" s="151"/>
      <c r="AE416" s="151"/>
      <c r="AF416" s="151"/>
      <c r="AG416" s="151" t="s">
        <v>368</v>
      </c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</row>
    <row r="417" spans="1:60" x14ac:dyDescent="0.25">
      <c r="A417" s="165" t="s">
        <v>150</v>
      </c>
      <c r="B417" s="166" t="s">
        <v>111</v>
      </c>
      <c r="C417" s="187" t="s">
        <v>112</v>
      </c>
      <c r="D417" s="167"/>
      <c r="E417" s="168"/>
      <c r="F417" s="169"/>
      <c r="G417" s="169">
        <f>SUMIF(AG418:AG429,"&lt;&gt;NOR",G418:G429)</f>
        <v>0</v>
      </c>
      <c r="H417" s="169"/>
      <c r="I417" s="169">
        <f>SUM(I418:I429)</f>
        <v>0</v>
      </c>
      <c r="J417" s="169"/>
      <c r="K417" s="169">
        <f>SUM(K418:K429)</f>
        <v>0</v>
      </c>
      <c r="L417" s="169"/>
      <c r="M417" s="169">
        <f>SUM(M418:M429)</f>
        <v>0</v>
      </c>
      <c r="N417" s="169"/>
      <c r="O417" s="169">
        <f>SUM(O418:O429)</f>
        <v>0.2</v>
      </c>
      <c r="P417" s="169"/>
      <c r="Q417" s="169">
        <f>SUM(Q418:Q429)</f>
        <v>0.06</v>
      </c>
      <c r="R417" s="169"/>
      <c r="S417" s="169"/>
      <c r="T417" s="169"/>
      <c r="U417" s="169"/>
      <c r="V417" s="169">
        <f>SUM(V418:V429)</f>
        <v>51.38</v>
      </c>
      <c r="W417" s="170"/>
      <c r="AG417" t="s">
        <v>151</v>
      </c>
    </row>
    <row r="418" spans="1:60" outlineLevel="1" x14ac:dyDescent="0.25">
      <c r="A418" s="171">
        <v>142</v>
      </c>
      <c r="B418" s="172" t="s">
        <v>581</v>
      </c>
      <c r="C418" s="188" t="s">
        <v>582</v>
      </c>
      <c r="D418" s="173" t="s">
        <v>186</v>
      </c>
      <c r="E418" s="174">
        <v>56.660000000000004</v>
      </c>
      <c r="F418" s="175"/>
      <c r="G418" s="176">
        <f>ROUND(E418*F418,2)</f>
        <v>0</v>
      </c>
      <c r="H418" s="175"/>
      <c r="I418" s="176">
        <f>ROUND(E418*H418,2)</f>
        <v>0</v>
      </c>
      <c r="J418" s="175"/>
      <c r="K418" s="176">
        <f>ROUND(E418*J418,2)</f>
        <v>0</v>
      </c>
      <c r="L418" s="176">
        <v>21</v>
      </c>
      <c r="M418" s="176">
        <f>G418*(1+L418/100)</f>
        <v>0</v>
      </c>
      <c r="N418" s="176">
        <v>0</v>
      </c>
      <c r="O418" s="176">
        <f>ROUND(E418*N418,2)</f>
        <v>0</v>
      </c>
      <c r="P418" s="176">
        <v>0</v>
      </c>
      <c r="Q418" s="176">
        <f>ROUND(E418*P418,2)</f>
        <v>0</v>
      </c>
      <c r="R418" s="176"/>
      <c r="S418" s="176" t="s">
        <v>155</v>
      </c>
      <c r="T418" s="176" t="s">
        <v>155</v>
      </c>
      <c r="U418" s="176">
        <v>0.14700000000000002</v>
      </c>
      <c r="V418" s="176">
        <f>ROUND(E418*U418,2)</f>
        <v>8.33</v>
      </c>
      <c r="W418" s="177"/>
      <c r="X418" s="151"/>
      <c r="Y418" s="151"/>
      <c r="Z418" s="151"/>
      <c r="AA418" s="151"/>
      <c r="AB418" s="151"/>
      <c r="AC418" s="151"/>
      <c r="AD418" s="151"/>
      <c r="AE418" s="151"/>
      <c r="AF418" s="151"/>
      <c r="AG418" s="151" t="s">
        <v>156</v>
      </c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outlineLevel="1" x14ac:dyDescent="0.25">
      <c r="A419" s="158"/>
      <c r="B419" s="159"/>
      <c r="C419" s="189" t="s">
        <v>583</v>
      </c>
      <c r="D419" s="163"/>
      <c r="E419" s="164">
        <v>56.660000000000004</v>
      </c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 t="s">
        <v>158</v>
      </c>
      <c r="AH419" s="151">
        <v>0</v>
      </c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</row>
    <row r="420" spans="1:60" ht="20.399999999999999" outlineLevel="1" x14ac:dyDescent="0.25">
      <c r="A420" s="171">
        <v>143</v>
      </c>
      <c r="B420" s="172" t="s">
        <v>584</v>
      </c>
      <c r="C420" s="188" t="s">
        <v>585</v>
      </c>
      <c r="D420" s="173" t="s">
        <v>218</v>
      </c>
      <c r="E420" s="174">
        <v>25.400000000000002</v>
      </c>
      <c r="F420" s="175"/>
      <c r="G420" s="176">
        <f>ROUND(E420*F420,2)</f>
        <v>0</v>
      </c>
      <c r="H420" s="175"/>
      <c r="I420" s="176">
        <f>ROUND(E420*H420,2)</f>
        <v>0</v>
      </c>
      <c r="J420" s="175"/>
      <c r="K420" s="176">
        <f>ROUND(E420*J420,2)</f>
        <v>0</v>
      </c>
      <c r="L420" s="176">
        <v>21</v>
      </c>
      <c r="M420" s="176">
        <f>G420*(1+L420/100)</f>
        <v>0</v>
      </c>
      <c r="N420" s="176">
        <v>0</v>
      </c>
      <c r="O420" s="176">
        <f>ROUND(E420*N420,2)</f>
        <v>0</v>
      </c>
      <c r="P420" s="176">
        <v>0</v>
      </c>
      <c r="Q420" s="176">
        <f>ROUND(E420*P420,2)</f>
        <v>0</v>
      </c>
      <c r="R420" s="176"/>
      <c r="S420" s="176" t="s">
        <v>155</v>
      </c>
      <c r="T420" s="176" t="s">
        <v>155</v>
      </c>
      <c r="U420" s="176">
        <v>3.5000000000000003E-2</v>
      </c>
      <c r="V420" s="176">
        <f>ROUND(E420*U420,2)</f>
        <v>0.89</v>
      </c>
      <c r="W420" s="177"/>
      <c r="X420" s="151"/>
      <c r="Y420" s="151"/>
      <c r="Z420" s="151"/>
      <c r="AA420" s="151"/>
      <c r="AB420" s="151"/>
      <c r="AC420" s="151"/>
      <c r="AD420" s="151"/>
      <c r="AE420" s="151"/>
      <c r="AF420" s="151"/>
      <c r="AG420" s="151" t="s">
        <v>156</v>
      </c>
      <c r="AH420" s="151"/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</row>
    <row r="421" spans="1:60" outlineLevel="1" x14ac:dyDescent="0.25">
      <c r="A421" s="158"/>
      <c r="B421" s="159"/>
      <c r="C421" s="189" t="s">
        <v>586</v>
      </c>
      <c r="D421" s="163"/>
      <c r="E421" s="164">
        <v>25.400000000000002</v>
      </c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 t="s">
        <v>158</v>
      </c>
      <c r="AH421" s="151">
        <v>0</v>
      </c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ht="20.399999999999999" outlineLevel="1" x14ac:dyDescent="0.25">
      <c r="A422" s="171">
        <v>144</v>
      </c>
      <c r="B422" s="172" t="s">
        <v>587</v>
      </c>
      <c r="C422" s="188" t="s">
        <v>588</v>
      </c>
      <c r="D422" s="173" t="s">
        <v>218</v>
      </c>
      <c r="E422" s="174">
        <v>42.7</v>
      </c>
      <c r="F422" s="175"/>
      <c r="G422" s="176">
        <f>ROUND(E422*F422,2)</f>
        <v>0</v>
      </c>
      <c r="H422" s="175"/>
      <c r="I422" s="176">
        <f>ROUND(E422*H422,2)</f>
        <v>0</v>
      </c>
      <c r="J422" s="175"/>
      <c r="K422" s="176">
        <f>ROUND(E422*J422,2)</f>
        <v>0</v>
      </c>
      <c r="L422" s="176">
        <v>21</v>
      </c>
      <c r="M422" s="176">
        <f>G422*(1+L422/100)</f>
        <v>0</v>
      </c>
      <c r="N422" s="176">
        <v>8.0000000000000007E-5</v>
      </c>
      <c r="O422" s="176">
        <f>ROUND(E422*N422,2)</f>
        <v>0</v>
      </c>
      <c r="P422" s="176">
        <v>0</v>
      </c>
      <c r="Q422" s="176">
        <f>ROUND(E422*P422,2)</f>
        <v>0</v>
      </c>
      <c r="R422" s="176"/>
      <c r="S422" s="176" t="s">
        <v>155</v>
      </c>
      <c r="T422" s="176" t="s">
        <v>155</v>
      </c>
      <c r="U422" s="176">
        <v>0.13720000000000002</v>
      </c>
      <c r="V422" s="176">
        <f>ROUND(E422*U422,2)</f>
        <v>5.86</v>
      </c>
      <c r="W422" s="177"/>
      <c r="X422" s="151"/>
      <c r="Y422" s="151"/>
      <c r="Z422" s="151"/>
      <c r="AA422" s="151"/>
      <c r="AB422" s="151"/>
      <c r="AC422" s="151"/>
      <c r="AD422" s="151"/>
      <c r="AE422" s="151"/>
      <c r="AF422" s="151"/>
      <c r="AG422" s="151" t="s">
        <v>156</v>
      </c>
      <c r="AH422" s="151"/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</row>
    <row r="423" spans="1:60" outlineLevel="1" x14ac:dyDescent="0.25">
      <c r="A423" s="158"/>
      <c r="B423" s="159"/>
      <c r="C423" s="189" t="s">
        <v>589</v>
      </c>
      <c r="D423" s="163"/>
      <c r="E423" s="164">
        <v>20.8</v>
      </c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51"/>
      <c r="Y423" s="151"/>
      <c r="Z423" s="151"/>
      <c r="AA423" s="151"/>
      <c r="AB423" s="151"/>
      <c r="AC423" s="151"/>
      <c r="AD423" s="151"/>
      <c r="AE423" s="151"/>
      <c r="AF423" s="151"/>
      <c r="AG423" s="151" t="s">
        <v>158</v>
      </c>
      <c r="AH423" s="151">
        <v>0</v>
      </c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</row>
    <row r="424" spans="1:60" outlineLevel="1" x14ac:dyDescent="0.25">
      <c r="A424" s="158"/>
      <c r="B424" s="159"/>
      <c r="C424" s="189" t="s">
        <v>590</v>
      </c>
      <c r="D424" s="163"/>
      <c r="E424" s="164">
        <v>21.900000000000002</v>
      </c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 t="s">
        <v>158</v>
      </c>
      <c r="AH424" s="151">
        <v>0</v>
      </c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outlineLevel="1" x14ac:dyDescent="0.25">
      <c r="A425" s="171">
        <v>145</v>
      </c>
      <c r="B425" s="172" t="s">
        <v>591</v>
      </c>
      <c r="C425" s="188" t="s">
        <v>592</v>
      </c>
      <c r="D425" s="173" t="s">
        <v>186</v>
      </c>
      <c r="E425" s="174">
        <v>57.040000000000006</v>
      </c>
      <c r="F425" s="175"/>
      <c r="G425" s="176">
        <f>ROUND(E425*F425,2)</f>
        <v>0</v>
      </c>
      <c r="H425" s="175"/>
      <c r="I425" s="176">
        <f>ROUND(E425*H425,2)</f>
        <v>0</v>
      </c>
      <c r="J425" s="175"/>
      <c r="K425" s="176">
        <f>ROUND(E425*J425,2)</f>
        <v>0</v>
      </c>
      <c r="L425" s="176">
        <v>21</v>
      </c>
      <c r="M425" s="176">
        <f>G425*(1+L425/100)</f>
        <v>0</v>
      </c>
      <c r="N425" s="176">
        <v>0</v>
      </c>
      <c r="O425" s="176">
        <f>ROUND(E425*N425,2)</f>
        <v>0</v>
      </c>
      <c r="P425" s="176">
        <v>1E-3</v>
      </c>
      <c r="Q425" s="176">
        <f>ROUND(E425*P425,2)</f>
        <v>0.06</v>
      </c>
      <c r="R425" s="176"/>
      <c r="S425" s="176" t="s">
        <v>155</v>
      </c>
      <c r="T425" s="176" t="s">
        <v>155</v>
      </c>
      <c r="U425" s="176">
        <v>0.255</v>
      </c>
      <c r="V425" s="176">
        <f>ROUND(E425*U425,2)</f>
        <v>14.55</v>
      </c>
      <c r="W425" s="177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 t="s">
        <v>156</v>
      </c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</row>
    <row r="426" spans="1:60" outlineLevel="1" x14ac:dyDescent="0.25">
      <c r="A426" s="158"/>
      <c r="B426" s="159"/>
      <c r="C426" s="189" t="s">
        <v>593</v>
      </c>
      <c r="D426" s="163"/>
      <c r="E426" s="164">
        <v>57.040000000000006</v>
      </c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 t="s">
        <v>158</v>
      </c>
      <c r="AH426" s="151">
        <v>0</v>
      </c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</row>
    <row r="427" spans="1:60" ht="20.399999999999999" outlineLevel="1" x14ac:dyDescent="0.25">
      <c r="A427" s="171">
        <v>146</v>
      </c>
      <c r="B427" s="172" t="s">
        <v>594</v>
      </c>
      <c r="C427" s="188" t="s">
        <v>595</v>
      </c>
      <c r="D427" s="173" t="s">
        <v>186</v>
      </c>
      <c r="E427" s="174">
        <v>56.660000000000004</v>
      </c>
      <c r="F427" s="175"/>
      <c r="G427" s="176">
        <f>ROUND(E427*F427,2)</f>
        <v>0</v>
      </c>
      <c r="H427" s="175"/>
      <c r="I427" s="176">
        <f>ROUND(E427*H427,2)</f>
        <v>0</v>
      </c>
      <c r="J427" s="175"/>
      <c r="K427" s="176">
        <f>ROUND(E427*J427,2)</f>
        <v>0</v>
      </c>
      <c r="L427" s="176">
        <v>21</v>
      </c>
      <c r="M427" s="176">
        <f>G427*(1+L427/100)</f>
        <v>0</v>
      </c>
      <c r="N427" s="176">
        <v>3.4600000000000004E-3</v>
      </c>
      <c r="O427" s="176">
        <f>ROUND(E427*N427,2)</f>
        <v>0.2</v>
      </c>
      <c r="P427" s="176">
        <v>0</v>
      </c>
      <c r="Q427" s="176">
        <f>ROUND(E427*P427,2)</f>
        <v>0</v>
      </c>
      <c r="R427" s="176"/>
      <c r="S427" s="176" t="s">
        <v>155</v>
      </c>
      <c r="T427" s="176" t="s">
        <v>155</v>
      </c>
      <c r="U427" s="176">
        <v>0.38</v>
      </c>
      <c r="V427" s="176">
        <f>ROUND(E427*U427,2)</f>
        <v>21.53</v>
      </c>
      <c r="W427" s="177"/>
      <c r="X427" s="151"/>
      <c r="Y427" s="151"/>
      <c r="Z427" s="151"/>
      <c r="AA427" s="151"/>
      <c r="AB427" s="151"/>
      <c r="AC427" s="151"/>
      <c r="AD427" s="151"/>
      <c r="AE427" s="151"/>
      <c r="AF427" s="151"/>
      <c r="AG427" s="151" t="s">
        <v>156</v>
      </c>
      <c r="AH427" s="151"/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</row>
    <row r="428" spans="1:60" outlineLevel="1" x14ac:dyDescent="0.25">
      <c r="A428" s="158"/>
      <c r="B428" s="159"/>
      <c r="C428" s="189" t="s">
        <v>583</v>
      </c>
      <c r="D428" s="163"/>
      <c r="E428" s="164">
        <v>56.660000000000004</v>
      </c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51"/>
      <c r="Y428" s="151"/>
      <c r="Z428" s="151"/>
      <c r="AA428" s="151"/>
      <c r="AB428" s="151"/>
      <c r="AC428" s="151"/>
      <c r="AD428" s="151"/>
      <c r="AE428" s="151"/>
      <c r="AF428" s="151"/>
      <c r="AG428" s="151" t="s">
        <v>158</v>
      </c>
      <c r="AH428" s="151">
        <v>0</v>
      </c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</row>
    <row r="429" spans="1:60" outlineLevel="1" x14ac:dyDescent="0.25">
      <c r="A429" s="178">
        <v>147</v>
      </c>
      <c r="B429" s="179" t="s">
        <v>596</v>
      </c>
      <c r="C429" s="190" t="s">
        <v>597</v>
      </c>
      <c r="D429" s="180" t="s">
        <v>292</v>
      </c>
      <c r="E429" s="181">
        <v>0.19946000000000003</v>
      </c>
      <c r="F429" s="182"/>
      <c r="G429" s="183">
        <f>ROUND(E429*F429,2)</f>
        <v>0</v>
      </c>
      <c r="H429" s="182"/>
      <c r="I429" s="183">
        <f>ROUND(E429*H429,2)</f>
        <v>0</v>
      </c>
      <c r="J429" s="182"/>
      <c r="K429" s="183">
        <f>ROUND(E429*J429,2)</f>
        <v>0</v>
      </c>
      <c r="L429" s="183">
        <v>21</v>
      </c>
      <c r="M429" s="183">
        <f>G429*(1+L429/100)</f>
        <v>0</v>
      </c>
      <c r="N429" s="183">
        <v>0</v>
      </c>
      <c r="O429" s="183">
        <f>ROUND(E429*N429,2)</f>
        <v>0</v>
      </c>
      <c r="P429" s="183">
        <v>0</v>
      </c>
      <c r="Q429" s="183">
        <f>ROUND(E429*P429,2)</f>
        <v>0</v>
      </c>
      <c r="R429" s="183"/>
      <c r="S429" s="183" t="s">
        <v>155</v>
      </c>
      <c r="T429" s="183" t="s">
        <v>155</v>
      </c>
      <c r="U429" s="183">
        <v>1.0910000000000002</v>
      </c>
      <c r="V429" s="183">
        <f>ROUND(E429*U429,2)</f>
        <v>0.22</v>
      </c>
      <c r="W429" s="184"/>
      <c r="X429" s="151"/>
      <c r="Y429" s="151"/>
      <c r="Z429" s="151"/>
      <c r="AA429" s="151"/>
      <c r="AB429" s="151"/>
      <c r="AC429" s="151"/>
      <c r="AD429" s="151"/>
      <c r="AE429" s="151"/>
      <c r="AF429" s="151"/>
      <c r="AG429" s="151" t="s">
        <v>368</v>
      </c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</row>
    <row r="430" spans="1:60" x14ac:dyDescent="0.25">
      <c r="A430" s="165" t="s">
        <v>150</v>
      </c>
      <c r="B430" s="166" t="s">
        <v>113</v>
      </c>
      <c r="C430" s="187" t="s">
        <v>114</v>
      </c>
      <c r="D430" s="167"/>
      <c r="E430" s="168"/>
      <c r="F430" s="169"/>
      <c r="G430" s="169">
        <f>SUMIF(AG431:AG448,"&lt;&gt;NOR",G431:G448)</f>
        <v>0</v>
      </c>
      <c r="H430" s="169"/>
      <c r="I430" s="169">
        <f>SUM(I431:I448)</f>
        <v>0</v>
      </c>
      <c r="J430" s="169"/>
      <c r="K430" s="169">
        <f>SUM(K431:K448)</f>
        <v>0</v>
      </c>
      <c r="L430" s="169"/>
      <c r="M430" s="169">
        <f>SUM(M431:M448)</f>
        <v>0</v>
      </c>
      <c r="N430" s="169"/>
      <c r="O430" s="169">
        <f>SUM(O431:O448)</f>
        <v>0.22</v>
      </c>
      <c r="P430" s="169"/>
      <c r="Q430" s="169">
        <f>SUM(Q431:Q448)</f>
        <v>0</v>
      </c>
      <c r="R430" s="169"/>
      <c r="S430" s="169"/>
      <c r="T430" s="169"/>
      <c r="U430" s="169"/>
      <c r="V430" s="169">
        <f>SUM(V431:V448)</f>
        <v>39.840000000000003</v>
      </c>
      <c r="W430" s="170"/>
      <c r="AG430" t="s">
        <v>151</v>
      </c>
    </row>
    <row r="431" spans="1:60" outlineLevel="1" x14ac:dyDescent="0.25">
      <c r="A431" s="171">
        <v>148</v>
      </c>
      <c r="B431" s="172" t="s">
        <v>598</v>
      </c>
      <c r="C431" s="188" t="s">
        <v>599</v>
      </c>
      <c r="D431" s="173" t="s">
        <v>186</v>
      </c>
      <c r="E431" s="174">
        <v>39.165000000000006</v>
      </c>
      <c r="F431" s="175"/>
      <c r="G431" s="176">
        <f>ROUND(E431*F431,2)</f>
        <v>0</v>
      </c>
      <c r="H431" s="175"/>
      <c r="I431" s="176">
        <f>ROUND(E431*H431,2)</f>
        <v>0</v>
      </c>
      <c r="J431" s="175"/>
      <c r="K431" s="176">
        <f>ROUND(E431*J431,2)</f>
        <v>0</v>
      </c>
      <c r="L431" s="176">
        <v>21</v>
      </c>
      <c r="M431" s="176">
        <f>G431*(1+L431/100)</f>
        <v>0</v>
      </c>
      <c r="N431" s="176">
        <v>2.1000000000000001E-4</v>
      </c>
      <c r="O431" s="176">
        <f>ROUND(E431*N431,2)</f>
        <v>0.01</v>
      </c>
      <c r="P431" s="176">
        <v>0</v>
      </c>
      <c r="Q431" s="176">
        <f>ROUND(E431*P431,2)</f>
        <v>0</v>
      </c>
      <c r="R431" s="176"/>
      <c r="S431" s="176" t="s">
        <v>155</v>
      </c>
      <c r="T431" s="176" t="s">
        <v>155</v>
      </c>
      <c r="U431" s="176">
        <v>0.05</v>
      </c>
      <c r="V431" s="176">
        <f>ROUND(E431*U431,2)</f>
        <v>1.96</v>
      </c>
      <c r="W431" s="177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 t="s">
        <v>156</v>
      </c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</row>
    <row r="432" spans="1:60" outlineLevel="1" x14ac:dyDescent="0.25">
      <c r="A432" s="158"/>
      <c r="B432" s="159"/>
      <c r="C432" s="189" t="s">
        <v>600</v>
      </c>
      <c r="D432" s="163"/>
      <c r="E432" s="164">
        <v>13.020000000000001</v>
      </c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51"/>
      <c r="Y432" s="151"/>
      <c r="Z432" s="151"/>
      <c r="AA432" s="151"/>
      <c r="AB432" s="151"/>
      <c r="AC432" s="151"/>
      <c r="AD432" s="151"/>
      <c r="AE432" s="151"/>
      <c r="AF432" s="151"/>
      <c r="AG432" s="151" t="s">
        <v>158</v>
      </c>
      <c r="AH432" s="151">
        <v>0</v>
      </c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</row>
    <row r="433" spans="1:60" outlineLevel="1" x14ac:dyDescent="0.25">
      <c r="A433" s="158"/>
      <c r="B433" s="159"/>
      <c r="C433" s="189" t="s">
        <v>600</v>
      </c>
      <c r="D433" s="163"/>
      <c r="E433" s="164">
        <v>13.020000000000001</v>
      </c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51"/>
      <c r="Y433" s="151"/>
      <c r="Z433" s="151"/>
      <c r="AA433" s="151"/>
      <c r="AB433" s="151"/>
      <c r="AC433" s="151"/>
      <c r="AD433" s="151"/>
      <c r="AE433" s="151"/>
      <c r="AF433" s="151"/>
      <c r="AG433" s="151" t="s">
        <v>158</v>
      </c>
      <c r="AH433" s="151">
        <v>0</v>
      </c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</row>
    <row r="434" spans="1:60" outlineLevel="1" x14ac:dyDescent="0.25">
      <c r="A434" s="158"/>
      <c r="B434" s="159"/>
      <c r="C434" s="189" t="s">
        <v>601</v>
      </c>
      <c r="D434" s="163"/>
      <c r="E434" s="164">
        <v>17.325000000000003</v>
      </c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51"/>
      <c r="Y434" s="151"/>
      <c r="Z434" s="151"/>
      <c r="AA434" s="151"/>
      <c r="AB434" s="151"/>
      <c r="AC434" s="151"/>
      <c r="AD434" s="151"/>
      <c r="AE434" s="151"/>
      <c r="AF434" s="151"/>
      <c r="AG434" s="151" t="s">
        <v>158</v>
      </c>
      <c r="AH434" s="151">
        <v>0</v>
      </c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</row>
    <row r="435" spans="1:60" outlineLevel="1" x14ac:dyDescent="0.25">
      <c r="A435" s="158"/>
      <c r="B435" s="159"/>
      <c r="C435" s="189" t="s">
        <v>602</v>
      </c>
      <c r="D435" s="163"/>
      <c r="E435" s="164">
        <v>-4.1999999999999993</v>
      </c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 t="s">
        <v>158</v>
      </c>
      <c r="AH435" s="151">
        <v>0</v>
      </c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</row>
    <row r="436" spans="1:60" outlineLevel="1" x14ac:dyDescent="0.25">
      <c r="A436" s="171">
        <v>149</v>
      </c>
      <c r="B436" s="172" t="s">
        <v>603</v>
      </c>
      <c r="C436" s="188" t="s">
        <v>604</v>
      </c>
      <c r="D436" s="173" t="s">
        <v>186</v>
      </c>
      <c r="E436" s="174">
        <v>39.165000000000006</v>
      </c>
      <c r="F436" s="175"/>
      <c r="G436" s="176">
        <f>ROUND(E436*F436,2)</f>
        <v>0</v>
      </c>
      <c r="H436" s="175"/>
      <c r="I436" s="176">
        <f>ROUND(E436*H436,2)</f>
        <v>0</v>
      </c>
      <c r="J436" s="175"/>
      <c r="K436" s="176">
        <f>ROUND(E436*J436,2)</f>
        <v>0</v>
      </c>
      <c r="L436" s="176">
        <v>21</v>
      </c>
      <c r="M436" s="176">
        <f>G436*(1+L436/100)</f>
        <v>0</v>
      </c>
      <c r="N436" s="176">
        <v>5.2400000000000007E-3</v>
      </c>
      <c r="O436" s="176">
        <f>ROUND(E436*N436,2)</f>
        <v>0.21</v>
      </c>
      <c r="P436" s="176">
        <v>0</v>
      </c>
      <c r="Q436" s="176">
        <f>ROUND(E436*P436,2)</f>
        <v>0</v>
      </c>
      <c r="R436" s="176"/>
      <c r="S436" s="176" t="s">
        <v>155</v>
      </c>
      <c r="T436" s="176" t="s">
        <v>155</v>
      </c>
      <c r="U436" s="176">
        <v>0.95840000000000003</v>
      </c>
      <c r="V436" s="176">
        <f>ROUND(E436*U436,2)</f>
        <v>37.54</v>
      </c>
      <c r="W436" s="177"/>
      <c r="X436" s="151"/>
      <c r="Y436" s="151"/>
      <c r="Z436" s="151"/>
      <c r="AA436" s="151"/>
      <c r="AB436" s="151"/>
      <c r="AC436" s="151"/>
      <c r="AD436" s="151"/>
      <c r="AE436" s="151"/>
      <c r="AF436" s="151"/>
      <c r="AG436" s="151" t="s">
        <v>156</v>
      </c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</row>
    <row r="437" spans="1:60" outlineLevel="1" x14ac:dyDescent="0.25">
      <c r="A437" s="158"/>
      <c r="B437" s="159"/>
      <c r="C437" s="189" t="s">
        <v>600</v>
      </c>
      <c r="D437" s="163"/>
      <c r="E437" s="164">
        <v>13.020000000000001</v>
      </c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51"/>
      <c r="Y437" s="151"/>
      <c r="Z437" s="151"/>
      <c r="AA437" s="151"/>
      <c r="AB437" s="151"/>
      <c r="AC437" s="151"/>
      <c r="AD437" s="151"/>
      <c r="AE437" s="151"/>
      <c r="AF437" s="151"/>
      <c r="AG437" s="151" t="s">
        <v>158</v>
      </c>
      <c r="AH437" s="151">
        <v>0</v>
      </c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</row>
    <row r="438" spans="1:60" outlineLevel="1" x14ac:dyDescent="0.25">
      <c r="A438" s="158"/>
      <c r="B438" s="159"/>
      <c r="C438" s="189" t="s">
        <v>600</v>
      </c>
      <c r="D438" s="163"/>
      <c r="E438" s="164">
        <v>13.020000000000001</v>
      </c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51"/>
      <c r="Y438" s="151"/>
      <c r="Z438" s="151"/>
      <c r="AA438" s="151"/>
      <c r="AB438" s="151"/>
      <c r="AC438" s="151"/>
      <c r="AD438" s="151"/>
      <c r="AE438" s="151"/>
      <c r="AF438" s="151"/>
      <c r="AG438" s="151" t="s">
        <v>158</v>
      </c>
      <c r="AH438" s="151">
        <v>0</v>
      </c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</row>
    <row r="439" spans="1:60" outlineLevel="1" x14ac:dyDescent="0.25">
      <c r="A439" s="158"/>
      <c r="B439" s="159"/>
      <c r="C439" s="189" t="s">
        <v>601</v>
      </c>
      <c r="D439" s="163"/>
      <c r="E439" s="164">
        <v>17.325000000000003</v>
      </c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51"/>
      <c r="Y439" s="151"/>
      <c r="Z439" s="151"/>
      <c r="AA439" s="151"/>
      <c r="AB439" s="151"/>
      <c r="AC439" s="151"/>
      <c r="AD439" s="151"/>
      <c r="AE439" s="151"/>
      <c r="AF439" s="151"/>
      <c r="AG439" s="151" t="s">
        <v>158</v>
      </c>
      <c r="AH439" s="151">
        <v>0</v>
      </c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</row>
    <row r="440" spans="1:60" outlineLevel="1" x14ac:dyDescent="0.25">
      <c r="A440" s="158"/>
      <c r="B440" s="159"/>
      <c r="C440" s="189" t="s">
        <v>602</v>
      </c>
      <c r="D440" s="163"/>
      <c r="E440" s="164">
        <v>-4.1999999999999993</v>
      </c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51"/>
      <c r="Y440" s="151"/>
      <c r="Z440" s="151"/>
      <c r="AA440" s="151"/>
      <c r="AB440" s="151"/>
      <c r="AC440" s="151"/>
      <c r="AD440" s="151"/>
      <c r="AE440" s="151"/>
      <c r="AF440" s="151"/>
      <c r="AG440" s="151" t="s">
        <v>158</v>
      </c>
      <c r="AH440" s="151">
        <v>0</v>
      </c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</row>
    <row r="441" spans="1:60" outlineLevel="1" x14ac:dyDescent="0.25">
      <c r="A441" s="171">
        <v>150</v>
      </c>
      <c r="B441" s="172" t="s">
        <v>605</v>
      </c>
      <c r="C441" s="188" t="s">
        <v>606</v>
      </c>
      <c r="D441" s="173" t="s">
        <v>573</v>
      </c>
      <c r="E441" s="174">
        <v>42.297800000000002</v>
      </c>
      <c r="F441" s="175"/>
      <c r="G441" s="176">
        <f>ROUND(E441*F441,2)</f>
        <v>0</v>
      </c>
      <c r="H441" s="175"/>
      <c r="I441" s="176">
        <f>ROUND(E441*H441,2)</f>
        <v>0</v>
      </c>
      <c r="J441" s="175"/>
      <c r="K441" s="176">
        <f>ROUND(E441*J441,2)</f>
        <v>0</v>
      </c>
      <c r="L441" s="176">
        <v>21</v>
      </c>
      <c r="M441" s="176">
        <f>G441*(1+L441/100)</f>
        <v>0</v>
      </c>
      <c r="N441" s="176">
        <v>0</v>
      </c>
      <c r="O441" s="176">
        <f>ROUND(E441*N441,2)</f>
        <v>0</v>
      </c>
      <c r="P441" s="176">
        <v>0</v>
      </c>
      <c r="Q441" s="176">
        <f>ROUND(E441*P441,2)</f>
        <v>0</v>
      </c>
      <c r="R441" s="176"/>
      <c r="S441" s="176" t="s">
        <v>191</v>
      </c>
      <c r="T441" s="176" t="s">
        <v>308</v>
      </c>
      <c r="U441" s="176">
        <v>0</v>
      </c>
      <c r="V441" s="176">
        <f>ROUND(E441*U441,2)</f>
        <v>0</v>
      </c>
      <c r="W441" s="177"/>
      <c r="X441" s="151"/>
      <c r="Y441" s="151"/>
      <c r="Z441" s="151"/>
      <c r="AA441" s="151"/>
      <c r="AB441" s="151"/>
      <c r="AC441" s="151"/>
      <c r="AD441" s="151"/>
      <c r="AE441" s="151"/>
      <c r="AF441" s="151"/>
      <c r="AG441" s="151" t="s">
        <v>406</v>
      </c>
      <c r="AH441" s="151"/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</row>
    <row r="442" spans="1:60" outlineLevel="1" x14ac:dyDescent="0.25">
      <c r="A442" s="158"/>
      <c r="B442" s="159"/>
      <c r="C442" s="189" t="s">
        <v>600</v>
      </c>
      <c r="D442" s="163"/>
      <c r="E442" s="164">
        <v>13.020000000000001</v>
      </c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 t="s">
        <v>158</v>
      </c>
      <c r="AH442" s="151">
        <v>0</v>
      </c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</row>
    <row r="443" spans="1:60" outlineLevel="1" x14ac:dyDescent="0.25">
      <c r="A443" s="158"/>
      <c r="B443" s="159"/>
      <c r="C443" s="189" t="s">
        <v>600</v>
      </c>
      <c r="D443" s="163"/>
      <c r="E443" s="164">
        <v>13.020000000000001</v>
      </c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 t="s">
        <v>158</v>
      </c>
      <c r="AH443" s="151">
        <v>0</v>
      </c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</row>
    <row r="444" spans="1:60" outlineLevel="1" x14ac:dyDescent="0.25">
      <c r="A444" s="158"/>
      <c r="B444" s="159"/>
      <c r="C444" s="189" t="s">
        <v>601</v>
      </c>
      <c r="D444" s="163"/>
      <c r="E444" s="164">
        <v>17.325000000000003</v>
      </c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 t="s">
        <v>158</v>
      </c>
      <c r="AH444" s="151">
        <v>0</v>
      </c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</row>
    <row r="445" spans="1:60" outlineLevel="1" x14ac:dyDescent="0.25">
      <c r="A445" s="158"/>
      <c r="B445" s="159"/>
      <c r="C445" s="189" t="s">
        <v>602</v>
      </c>
      <c r="D445" s="163"/>
      <c r="E445" s="164">
        <v>-4.1999999999999993</v>
      </c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51"/>
      <c r="Y445" s="151"/>
      <c r="Z445" s="151"/>
      <c r="AA445" s="151"/>
      <c r="AB445" s="151"/>
      <c r="AC445" s="151"/>
      <c r="AD445" s="151"/>
      <c r="AE445" s="151"/>
      <c r="AF445" s="151"/>
      <c r="AG445" s="151" t="s">
        <v>158</v>
      </c>
      <c r="AH445" s="151">
        <v>0</v>
      </c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</row>
    <row r="446" spans="1:60" outlineLevel="1" x14ac:dyDescent="0.25">
      <c r="A446" s="158"/>
      <c r="B446" s="159"/>
      <c r="C446" s="189" t="s">
        <v>574</v>
      </c>
      <c r="D446" s="163"/>
      <c r="E446" s="164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51"/>
      <c r="Y446" s="151"/>
      <c r="Z446" s="151"/>
      <c r="AA446" s="151"/>
      <c r="AB446" s="151"/>
      <c r="AC446" s="151"/>
      <c r="AD446" s="151"/>
      <c r="AE446" s="151"/>
      <c r="AF446" s="151"/>
      <c r="AG446" s="151" t="s">
        <v>158</v>
      </c>
      <c r="AH446" s="151">
        <v>0</v>
      </c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</row>
    <row r="447" spans="1:60" outlineLevel="1" x14ac:dyDescent="0.25">
      <c r="A447" s="158"/>
      <c r="B447" s="159"/>
      <c r="C447" s="189" t="s">
        <v>607</v>
      </c>
      <c r="D447" s="163"/>
      <c r="E447" s="164">
        <v>3.1328</v>
      </c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51"/>
      <c r="Y447" s="151"/>
      <c r="Z447" s="151"/>
      <c r="AA447" s="151"/>
      <c r="AB447" s="151"/>
      <c r="AC447" s="151"/>
      <c r="AD447" s="151"/>
      <c r="AE447" s="151"/>
      <c r="AF447" s="151"/>
      <c r="AG447" s="151" t="s">
        <v>158</v>
      </c>
      <c r="AH447" s="151">
        <v>0</v>
      </c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</row>
    <row r="448" spans="1:60" outlineLevel="1" x14ac:dyDescent="0.25">
      <c r="A448" s="178">
        <v>151</v>
      </c>
      <c r="B448" s="179" t="s">
        <v>608</v>
      </c>
      <c r="C448" s="190" t="s">
        <v>609</v>
      </c>
      <c r="D448" s="180" t="s">
        <v>292</v>
      </c>
      <c r="E448" s="181">
        <v>0.21345</v>
      </c>
      <c r="F448" s="182"/>
      <c r="G448" s="183">
        <f>ROUND(E448*F448,2)</f>
        <v>0</v>
      </c>
      <c r="H448" s="182"/>
      <c r="I448" s="183">
        <f>ROUND(E448*H448,2)</f>
        <v>0</v>
      </c>
      <c r="J448" s="182"/>
      <c r="K448" s="183">
        <f>ROUND(E448*J448,2)</f>
        <v>0</v>
      </c>
      <c r="L448" s="183">
        <v>21</v>
      </c>
      <c r="M448" s="183">
        <f>G448*(1+L448/100)</f>
        <v>0</v>
      </c>
      <c r="N448" s="183">
        <v>0</v>
      </c>
      <c r="O448" s="183">
        <f>ROUND(E448*N448,2)</f>
        <v>0</v>
      </c>
      <c r="P448" s="183">
        <v>0</v>
      </c>
      <c r="Q448" s="183">
        <f>ROUND(E448*P448,2)</f>
        <v>0</v>
      </c>
      <c r="R448" s="183"/>
      <c r="S448" s="183" t="s">
        <v>155</v>
      </c>
      <c r="T448" s="183" t="s">
        <v>155</v>
      </c>
      <c r="U448" s="183">
        <v>1.5980000000000001</v>
      </c>
      <c r="V448" s="183">
        <f>ROUND(E448*U448,2)</f>
        <v>0.34</v>
      </c>
      <c r="W448" s="184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 t="s">
        <v>368</v>
      </c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</row>
    <row r="449" spans="1:60" x14ac:dyDescent="0.25">
      <c r="A449" s="165" t="s">
        <v>150</v>
      </c>
      <c r="B449" s="166" t="s">
        <v>115</v>
      </c>
      <c r="C449" s="187" t="s">
        <v>116</v>
      </c>
      <c r="D449" s="167"/>
      <c r="E449" s="168"/>
      <c r="F449" s="169"/>
      <c r="G449" s="169">
        <f>SUMIF(AG450:AG455,"&lt;&gt;NOR",G450:G455)</f>
        <v>0</v>
      </c>
      <c r="H449" s="169"/>
      <c r="I449" s="169">
        <f>SUM(I450:I455)</f>
        <v>0</v>
      </c>
      <c r="J449" s="169"/>
      <c r="K449" s="169">
        <f>SUM(K450:K455)</f>
        <v>0</v>
      </c>
      <c r="L449" s="169"/>
      <c r="M449" s="169">
        <f>SUM(M450:M455)</f>
        <v>0</v>
      </c>
      <c r="N449" s="169"/>
      <c r="O449" s="169">
        <f>SUM(O450:O455)</f>
        <v>0</v>
      </c>
      <c r="P449" s="169"/>
      <c r="Q449" s="169">
        <f>SUM(Q450:Q455)</f>
        <v>0</v>
      </c>
      <c r="R449" s="169"/>
      <c r="S449" s="169"/>
      <c r="T449" s="169"/>
      <c r="U449" s="169"/>
      <c r="V449" s="169">
        <f>SUM(V450:V455)</f>
        <v>2.64</v>
      </c>
      <c r="W449" s="170"/>
      <c r="AG449" t="s">
        <v>151</v>
      </c>
    </row>
    <row r="450" spans="1:60" ht="20.399999999999999" outlineLevel="1" x14ac:dyDescent="0.25">
      <c r="A450" s="171">
        <v>152</v>
      </c>
      <c r="B450" s="172" t="s">
        <v>610</v>
      </c>
      <c r="C450" s="188" t="s">
        <v>611</v>
      </c>
      <c r="D450" s="173" t="s">
        <v>186</v>
      </c>
      <c r="E450" s="174">
        <v>5.95</v>
      </c>
      <c r="F450" s="175"/>
      <c r="G450" s="176">
        <f>ROUND(E450*F450,2)</f>
        <v>0</v>
      </c>
      <c r="H450" s="175"/>
      <c r="I450" s="176">
        <f>ROUND(E450*H450,2)</f>
        <v>0</v>
      </c>
      <c r="J450" s="175"/>
      <c r="K450" s="176">
        <f>ROUND(E450*J450,2)</f>
        <v>0</v>
      </c>
      <c r="L450" s="176">
        <v>21</v>
      </c>
      <c r="M450" s="176">
        <f>G450*(1+L450/100)</f>
        <v>0</v>
      </c>
      <c r="N450" s="176">
        <v>2.4000000000000001E-4</v>
      </c>
      <c r="O450" s="176">
        <f>ROUND(E450*N450,2)</f>
        <v>0</v>
      </c>
      <c r="P450" s="176">
        <v>0</v>
      </c>
      <c r="Q450" s="176">
        <f>ROUND(E450*P450,2)</f>
        <v>0</v>
      </c>
      <c r="R450" s="176"/>
      <c r="S450" s="176" t="s">
        <v>155</v>
      </c>
      <c r="T450" s="176" t="s">
        <v>155</v>
      </c>
      <c r="U450" s="176">
        <v>0.28700000000000003</v>
      </c>
      <c r="V450" s="176">
        <f>ROUND(E450*U450,2)</f>
        <v>1.71</v>
      </c>
      <c r="W450" s="177"/>
      <c r="X450" s="151"/>
      <c r="Y450" s="151"/>
      <c r="Z450" s="151"/>
      <c r="AA450" s="151"/>
      <c r="AB450" s="151"/>
      <c r="AC450" s="151"/>
      <c r="AD450" s="151"/>
      <c r="AE450" s="151"/>
      <c r="AF450" s="151"/>
      <c r="AG450" s="151" t="s">
        <v>156</v>
      </c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</row>
    <row r="451" spans="1:60" outlineLevel="1" x14ac:dyDescent="0.25">
      <c r="A451" s="158"/>
      <c r="B451" s="159"/>
      <c r="C451" s="189" t="s">
        <v>612</v>
      </c>
      <c r="D451" s="163"/>
      <c r="E451" s="164">
        <v>2.35</v>
      </c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51"/>
      <c r="Y451" s="151"/>
      <c r="Z451" s="151"/>
      <c r="AA451" s="151"/>
      <c r="AB451" s="151"/>
      <c r="AC451" s="151"/>
      <c r="AD451" s="151"/>
      <c r="AE451" s="151"/>
      <c r="AF451" s="151"/>
      <c r="AG451" s="151" t="s">
        <v>158</v>
      </c>
      <c r="AH451" s="151">
        <v>0</v>
      </c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</row>
    <row r="452" spans="1:60" outlineLevel="1" x14ac:dyDescent="0.25">
      <c r="A452" s="158"/>
      <c r="B452" s="159"/>
      <c r="C452" s="189" t="s">
        <v>613</v>
      </c>
      <c r="D452" s="163"/>
      <c r="E452" s="164">
        <v>3.6</v>
      </c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51"/>
      <c r="Y452" s="151"/>
      <c r="Z452" s="151"/>
      <c r="AA452" s="151"/>
      <c r="AB452" s="151"/>
      <c r="AC452" s="151"/>
      <c r="AD452" s="151"/>
      <c r="AE452" s="151"/>
      <c r="AF452" s="151"/>
      <c r="AG452" s="151" t="s">
        <v>158</v>
      </c>
      <c r="AH452" s="151">
        <v>0</v>
      </c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</row>
    <row r="453" spans="1:60" outlineLevel="1" x14ac:dyDescent="0.25">
      <c r="A453" s="171">
        <v>153</v>
      </c>
      <c r="B453" s="172" t="s">
        <v>614</v>
      </c>
      <c r="C453" s="188" t="s">
        <v>615</v>
      </c>
      <c r="D453" s="173" t="s">
        <v>186</v>
      </c>
      <c r="E453" s="174">
        <v>5.95</v>
      </c>
      <c r="F453" s="175"/>
      <c r="G453" s="176">
        <f>ROUND(E453*F453,2)</f>
        <v>0</v>
      </c>
      <c r="H453" s="175"/>
      <c r="I453" s="176">
        <f>ROUND(E453*H453,2)</f>
        <v>0</v>
      </c>
      <c r="J453" s="175"/>
      <c r="K453" s="176">
        <f>ROUND(E453*J453,2)</f>
        <v>0</v>
      </c>
      <c r="L453" s="176">
        <v>21</v>
      </c>
      <c r="M453" s="176">
        <f>G453*(1+L453/100)</f>
        <v>0</v>
      </c>
      <c r="N453" s="176">
        <v>8.0000000000000007E-5</v>
      </c>
      <c r="O453" s="176">
        <f>ROUND(E453*N453,2)</f>
        <v>0</v>
      </c>
      <c r="P453" s="176">
        <v>0</v>
      </c>
      <c r="Q453" s="176">
        <f>ROUND(E453*P453,2)</f>
        <v>0</v>
      </c>
      <c r="R453" s="176"/>
      <c r="S453" s="176" t="s">
        <v>155</v>
      </c>
      <c r="T453" s="176" t="s">
        <v>155</v>
      </c>
      <c r="U453" s="176">
        <v>0.15600000000000003</v>
      </c>
      <c r="V453" s="176">
        <f>ROUND(E453*U453,2)</f>
        <v>0.93</v>
      </c>
      <c r="W453" s="177"/>
      <c r="X453" s="151"/>
      <c r="Y453" s="151"/>
      <c r="Z453" s="151"/>
      <c r="AA453" s="151"/>
      <c r="AB453" s="151"/>
      <c r="AC453" s="151"/>
      <c r="AD453" s="151"/>
      <c r="AE453" s="151"/>
      <c r="AF453" s="151"/>
      <c r="AG453" s="151" t="s">
        <v>156</v>
      </c>
      <c r="AH453" s="151"/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</row>
    <row r="454" spans="1:60" outlineLevel="1" x14ac:dyDescent="0.25">
      <c r="A454" s="158"/>
      <c r="B454" s="159"/>
      <c r="C454" s="189" t="s">
        <v>612</v>
      </c>
      <c r="D454" s="163"/>
      <c r="E454" s="164">
        <v>2.35</v>
      </c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51"/>
      <c r="Y454" s="151"/>
      <c r="Z454" s="151"/>
      <c r="AA454" s="151"/>
      <c r="AB454" s="151"/>
      <c r="AC454" s="151"/>
      <c r="AD454" s="151"/>
      <c r="AE454" s="151"/>
      <c r="AF454" s="151"/>
      <c r="AG454" s="151" t="s">
        <v>158</v>
      </c>
      <c r="AH454" s="151">
        <v>0</v>
      </c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</row>
    <row r="455" spans="1:60" outlineLevel="1" x14ac:dyDescent="0.25">
      <c r="A455" s="158"/>
      <c r="B455" s="159"/>
      <c r="C455" s="189" t="s">
        <v>613</v>
      </c>
      <c r="D455" s="163"/>
      <c r="E455" s="164">
        <v>3.6</v>
      </c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51"/>
      <c r="Y455" s="151"/>
      <c r="Z455" s="151"/>
      <c r="AA455" s="151"/>
      <c r="AB455" s="151"/>
      <c r="AC455" s="151"/>
      <c r="AD455" s="151"/>
      <c r="AE455" s="151"/>
      <c r="AF455" s="151"/>
      <c r="AG455" s="151" t="s">
        <v>158</v>
      </c>
      <c r="AH455" s="151">
        <v>0</v>
      </c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</row>
    <row r="456" spans="1:60" x14ac:dyDescent="0.25">
      <c r="A456" s="165" t="s">
        <v>150</v>
      </c>
      <c r="B456" s="166" t="s">
        <v>117</v>
      </c>
      <c r="C456" s="187" t="s">
        <v>118</v>
      </c>
      <c r="D456" s="167"/>
      <c r="E456" s="168"/>
      <c r="F456" s="169"/>
      <c r="G456" s="169">
        <f>SUMIF(AG457:AG487,"&lt;&gt;NOR",G457:G487)</f>
        <v>0</v>
      </c>
      <c r="H456" s="169"/>
      <c r="I456" s="169">
        <f>SUM(I457:I487)</f>
        <v>0</v>
      </c>
      <c r="J456" s="169"/>
      <c r="K456" s="169">
        <f>SUM(K457:K487)</f>
        <v>0</v>
      </c>
      <c r="L456" s="169"/>
      <c r="M456" s="169">
        <f>SUM(M457:M487)</f>
        <v>0</v>
      </c>
      <c r="N456" s="169"/>
      <c r="O456" s="169">
        <f>SUM(O457:O487)</f>
        <v>0.15000000000000002</v>
      </c>
      <c r="P456" s="169"/>
      <c r="Q456" s="169">
        <f>SUM(Q457:Q487)</f>
        <v>0</v>
      </c>
      <c r="R456" s="169"/>
      <c r="S456" s="169"/>
      <c r="T456" s="169"/>
      <c r="U456" s="169"/>
      <c r="V456" s="169">
        <f>SUM(V457:V487)</f>
        <v>98.64</v>
      </c>
      <c r="W456" s="170"/>
      <c r="AG456" t="s">
        <v>151</v>
      </c>
    </row>
    <row r="457" spans="1:60" outlineLevel="1" x14ac:dyDescent="0.25">
      <c r="A457" s="171">
        <v>154</v>
      </c>
      <c r="B457" s="172" t="s">
        <v>616</v>
      </c>
      <c r="C457" s="188" t="s">
        <v>617</v>
      </c>
      <c r="D457" s="173" t="s">
        <v>186</v>
      </c>
      <c r="E457" s="174">
        <v>301.78500000000003</v>
      </c>
      <c r="F457" s="175"/>
      <c r="G457" s="176">
        <f>ROUND(E457*F457,2)</f>
        <v>0</v>
      </c>
      <c r="H457" s="175"/>
      <c r="I457" s="176">
        <f>ROUND(E457*H457,2)</f>
        <v>0</v>
      </c>
      <c r="J457" s="175"/>
      <c r="K457" s="176">
        <f>ROUND(E457*J457,2)</f>
        <v>0</v>
      </c>
      <c r="L457" s="176">
        <v>21</v>
      </c>
      <c r="M457" s="176">
        <f>G457*(1+L457/100)</f>
        <v>0</v>
      </c>
      <c r="N457" s="176">
        <v>0</v>
      </c>
      <c r="O457" s="176">
        <f>ROUND(E457*N457,2)</f>
        <v>0</v>
      </c>
      <c r="P457" s="176">
        <v>0</v>
      </c>
      <c r="Q457" s="176">
        <f>ROUND(E457*P457,2)</f>
        <v>0</v>
      </c>
      <c r="R457" s="176"/>
      <c r="S457" s="176" t="s">
        <v>155</v>
      </c>
      <c r="T457" s="176" t="s">
        <v>155</v>
      </c>
      <c r="U457" s="176">
        <v>6.9710000000000008E-2</v>
      </c>
      <c r="V457" s="176">
        <f>ROUND(E457*U457,2)</f>
        <v>21.04</v>
      </c>
      <c r="W457" s="177"/>
      <c r="X457" s="151"/>
      <c r="Y457" s="151"/>
      <c r="Z457" s="151"/>
      <c r="AA457" s="151"/>
      <c r="AB457" s="151"/>
      <c r="AC457" s="151"/>
      <c r="AD457" s="151"/>
      <c r="AE457" s="151"/>
      <c r="AF457" s="151"/>
      <c r="AG457" s="151" t="s">
        <v>156</v>
      </c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</row>
    <row r="458" spans="1:60" ht="20.399999999999999" outlineLevel="1" x14ac:dyDescent="0.25">
      <c r="A458" s="158"/>
      <c r="B458" s="159"/>
      <c r="C458" s="189" t="s">
        <v>253</v>
      </c>
      <c r="D458" s="163"/>
      <c r="E458" s="164">
        <v>204.44500000000002</v>
      </c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51"/>
      <c r="Y458" s="151"/>
      <c r="Z458" s="151"/>
      <c r="AA458" s="151"/>
      <c r="AB458" s="151"/>
      <c r="AC458" s="151"/>
      <c r="AD458" s="151"/>
      <c r="AE458" s="151"/>
      <c r="AF458" s="151"/>
      <c r="AG458" s="151" t="s">
        <v>158</v>
      </c>
      <c r="AH458" s="151">
        <v>0</v>
      </c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</row>
    <row r="459" spans="1:60" outlineLevel="1" x14ac:dyDescent="0.25">
      <c r="A459" s="158"/>
      <c r="B459" s="159"/>
      <c r="C459" s="189" t="s">
        <v>254</v>
      </c>
      <c r="D459" s="163"/>
      <c r="E459" s="164">
        <v>97.34</v>
      </c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 t="s">
        <v>158</v>
      </c>
      <c r="AH459" s="151">
        <v>0</v>
      </c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</row>
    <row r="460" spans="1:60" outlineLevel="1" x14ac:dyDescent="0.25">
      <c r="A460" s="171">
        <v>155</v>
      </c>
      <c r="B460" s="172" t="s">
        <v>618</v>
      </c>
      <c r="C460" s="188" t="s">
        <v>619</v>
      </c>
      <c r="D460" s="173" t="s">
        <v>186</v>
      </c>
      <c r="E460" s="174">
        <v>123.62</v>
      </c>
      <c r="F460" s="175"/>
      <c r="G460" s="176">
        <f>ROUND(E460*F460,2)</f>
        <v>0</v>
      </c>
      <c r="H460" s="175"/>
      <c r="I460" s="176">
        <f>ROUND(E460*H460,2)</f>
        <v>0</v>
      </c>
      <c r="J460" s="175"/>
      <c r="K460" s="176">
        <f>ROUND(E460*J460,2)</f>
        <v>0</v>
      </c>
      <c r="L460" s="176">
        <v>21</v>
      </c>
      <c r="M460" s="176">
        <f>G460*(1+L460/100)</f>
        <v>0</v>
      </c>
      <c r="N460" s="176">
        <v>1.5000000000000001E-4</v>
      </c>
      <c r="O460" s="176">
        <f>ROUND(E460*N460,2)</f>
        <v>0.02</v>
      </c>
      <c r="P460" s="176">
        <v>0</v>
      </c>
      <c r="Q460" s="176">
        <f>ROUND(E460*P460,2)</f>
        <v>0</v>
      </c>
      <c r="R460" s="176"/>
      <c r="S460" s="176" t="s">
        <v>155</v>
      </c>
      <c r="T460" s="176" t="s">
        <v>155</v>
      </c>
      <c r="U460" s="176">
        <v>3.2480000000000002E-2</v>
      </c>
      <c r="V460" s="176">
        <f>ROUND(E460*U460,2)</f>
        <v>4.0199999999999996</v>
      </c>
      <c r="W460" s="177"/>
      <c r="X460" s="151"/>
      <c r="Y460" s="151"/>
      <c r="Z460" s="151"/>
      <c r="AA460" s="151"/>
      <c r="AB460" s="151"/>
      <c r="AC460" s="151"/>
      <c r="AD460" s="151"/>
      <c r="AE460" s="151"/>
      <c r="AF460" s="151"/>
      <c r="AG460" s="151" t="s">
        <v>156</v>
      </c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</row>
    <row r="461" spans="1:60" outlineLevel="1" x14ac:dyDescent="0.25">
      <c r="A461" s="158"/>
      <c r="B461" s="159"/>
      <c r="C461" s="189" t="s">
        <v>239</v>
      </c>
      <c r="D461" s="163"/>
      <c r="E461" s="164">
        <v>100.28</v>
      </c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51"/>
      <c r="Y461" s="151"/>
      <c r="Z461" s="151"/>
      <c r="AA461" s="151"/>
      <c r="AB461" s="151"/>
      <c r="AC461" s="151"/>
      <c r="AD461" s="151"/>
      <c r="AE461" s="151"/>
      <c r="AF461" s="151"/>
      <c r="AG461" s="151" t="s">
        <v>158</v>
      </c>
      <c r="AH461" s="151">
        <v>0</v>
      </c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</row>
    <row r="462" spans="1:60" outlineLevel="1" x14ac:dyDescent="0.25">
      <c r="A462" s="158"/>
      <c r="B462" s="159"/>
      <c r="C462" s="189" t="s">
        <v>241</v>
      </c>
      <c r="D462" s="163"/>
      <c r="E462" s="164">
        <v>23.340000000000003</v>
      </c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51"/>
      <c r="Y462" s="151"/>
      <c r="Z462" s="151"/>
      <c r="AA462" s="151"/>
      <c r="AB462" s="151"/>
      <c r="AC462" s="151"/>
      <c r="AD462" s="151"/>
      <c r="AE462" s="151"/>
      <c r="AF462" s="151"/>
      <c r="AG462" s="151" t="s">
        <v>158</v>
      </c>
      <c r="AH462" s="151">
        <v>0</v>
      </c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</row>
    <row r="463" spans="1:60" outlineLevel="1" x14ac:dyDescent="0.25">
      <c r="A463" s="171">
        <v>156</v>
      </c>
      <c r="B463" s="172" t="s">
        <v>620</v>
      </c>
      <c r="C463" s="188" t="s">
        <v>621</v>
      </c>
      <c r="D463" s="173" t="s">
        <v>186</v>
      </c>
      <c r="E463" s="174">
        <v>486.46700000000004</v>
      </c>
      <c r="F463" s="175"/>
      <c r="G463" s="176">
        <f>ROUND(E463*F463,2)</f>
        <v>0</v>
      </c>
      <c r="H463" s="175"/>
      <c r="I463" s="176">
        <f>ROUND(E463*H463,2)</f>
        <v>0</v>
      </c>
      <c r="J463" s="175"/>
      <c r="K463" s="176">
        <f>ROUND(E463*J463,2)</f>
        <v>0</v>
      </c>
      <c r="L463" s="176">
        <v>21</v>
      </c>
      <c r="M463" s="176">
        <f>G463*(1+L463/100)</f>
        <v>0</v>
      </c>
      <c r="N463" s="176">
        <v>7.0000000000000007E-5</v>
      </c>
      <c r="O463" s="176">
        <f>ROUND(E463*N463,2)</f>
        <v>0.03</v>
      </c>
      <c r="P463" s="176">
        <v>0</v>
      </c>
      <c r="Q463" s="176">
        <f>ROUND(E463*P463,2)</f>
        <v>0</v>
      </c>
      <c r="R463" s="176"/>
      <c r="S463" s="176" t="s">
        <v>155</v>
      </c>
      <c r="T463" s="176" t="s">
        <v>155</v>
      </c>
      <c r="U463" s="176">
        <v>3.2480000000000002E-2</v>
      </c>
      <c r="V463" s="176">
        <f>ROUND(E463*U463,2)</f>
        <v>15.8</v>
      </c>
      <c r="W463" s="177"/>
      <c r="X463" s="151"/>
      <c r="Y463" s="151"/>
      <c r="Z463" s="151"/>
      <c r="AA463" s="151"/>
      <c r="AB463" s="151"/>
      <c r="AC463" s="151"/>
      <c r="AD463" s="151"/>
      <c r="AE463" s="151"/>
      <c r="AF463" s="151"/>
      <c r="AG463" s="151" t="s">
        <v>156</v>
      </c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51"/>
      <c r="BB463" s="151"/>
      <c r="BC463" s="151"/>
      <c r="BD463" s="151"/>
      <c r="BE463" s="151"/>
      <c r="BF463" s="151"/>
      <c r="BG463" s="151"/>
      <c r="BH463" s="151"/>
    </row>
    <row r="464" spans="1:60" ht="20.399999999999999" outlineLevel="1" x14ac:dyDescent="0.25">
      <c r="A464" s="158"/>
      <c r="B464" s="159"/>
      <c r="C464" s="189" t="s">
        <v>247</v>
      </c>
      <c r="D464" s="163"/>
      <c r="E464" s="164">
        <v>131.36000000000001</v>
      </c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51"/>
      <c r="Y464" s="151"/>
      <c r="Z464" s="151"/>
      <c r="AA464" s="151"/>
      <c r="AB464" s="151"/>
      <c r="AC464" s="151"/>
      <c r="AD464" s="151"/>
      <c r="AE464" s="151"/>
      <c r="AF464" s="151"/>
      <c r="AG464" s="151" t="s">
        <v>158</v>
      </c>
      <c r="AH464" s="151">
        <v>0</v>
      </c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</row>
    <row r="465" spans="1:60" outlineLevel="1" x14ac:dyDescent="0.25">
      <c r="A465" s="158"/>
      <c r="B465" s="159"/>
      <c r="C465" s="189" t="s">
        <v>248</v>
      </c>
      <c r="D465" s="163"/>
      <c r="E465" s="164">
        <v>5.3440000000000003</v>
      </c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51"/>
      <c r="Y465" s="151"/>
      <c r="Z465" s="151"/>
      <c r="AA465" s="151"/>
      <c r="AB465" s="151"/>
      <c r="AC465" s="151"/>
      <c r="AD465" s="151"/>
      <c r="AE465" s="151"/>
      <c r="AF465" s="151"/>
      <c r="AG465" s="151" t="s">
        <v>158</v>
      </c>
      <c r="AH465" s="151">
        <v>0</v>
      </c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</row>
    <row r="466" spans="1:60" outlineLevel="1" x14ac:dyDescent="0.25">
      <c r="A466" s="158"/>
      <c r="B466" s="159"/>
      <c r="C466" s="189" t="s">
        <v>249</v>
      </c>
      <c r="D466" s="163"/>
      <c r="E466" s="164">
        <v>5.8080000000000007</v>
      </c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51"/>
      <c r="Y466" s="151"/>
      <c r="Z466" s="151"/>
      <c r="AA466" s="151"/>
      <c r="AB466" s="151"/>
      <c r="AC466" s="151"/>
      <c r="AD466" s="151"/>
      <c r="AE466" s="151"/>
      <c r="AF466" s="151"/>
      <c r="AG466" s="151" t="s">
        <v>158</v>
      </c>
      <c r="AH466" s="151">
        <v>0</v>
      </c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</row>
    <row r="467" spans="1:60" outlineLevel="1" x14ac:dyDescent="0.25">
      <c r="A467" s="158"/>
      <c r="B467" s="159"/>
      <c r="C467" s="189" t="s">
        <v>250</v>
      </c>
      <c r="D467" s="163"/>
      <c r="E467" s="164">
        <v>33.92</v>
      </c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51"/>
      <c r="Y467" s="151"/>
      <c r="Z467" s="151"/>
      <c r="AA467" s="151"/>
      <c r="AB467" s="151"/>
      <c r="AC467" s="151"/>
      <c r="AD467" s="151"/>
      <c r="AE467" s="151"/>
      <c r="AF467" s="151"/>
      <c r="AG467" s="151" t="s">
        <v>158</v>
      </c>
      <c r="AH467" s="151">
        <v>0</v>
      </c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</row>
    <row r="468" spans="1:60" outlineLevel="1" x14ac:dyDescent="0.25">
      <c r="A468" s="158"/>
      <c r="B468" s="159"/>
      <c r="C468" s="189" t="s">
        <v>175</v>
      </c>
      <c r="D468" s="163"/>
      <c r="E468" s="164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51"/>
      <c r="Y468" s="151"/>
      <c r="Z468" s="151"/>
      <c r="AA468" s="151"/>
      <c r="AB468" s="151"/>
      <c r="AC468" s="151"/>
      <c r="AD468" s="151"/>
      <c r="AE468" s="151"/>
      <c r="AF468" s="151"/>
      <c r="AG468" s="151" t="s">
        <v>158</v>
      </c>
      <c r="AH468" s="151">
        <v>0</v>
      </c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</row>
    <row r="469" spans="1:60" ht="20.399999999999999" outlineLevel="1" x14ac:dyDescent="0.25">
      <c r="A469" s="158"/>
      <c r="B469" s="159"/>
      <c r="C469" s="189" t="s">
        <v>253</v>
      </c>
      <c r="D469" s="163"/>
      <c r="E469" s="164">
        <v>204.44500000000002</v>
      </c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51"/>
      <c r="Y469" s="151"/>
      <c r="Z469" s="151"/>
      <c r="AA469" s="151"/>
      <c r="AB469" s="151"/>
      <c r="AC469" s="151"/>
      <c r="AD469" s="151"/>
      <c r="AE469" s="151"/>
      <c r="AF469" s="151"/>
      <c r="AG469" s="151" t="s">
        <v>158</v>
      </c>
      <c r="AH469" s="151">
        <v>0</v>
      </c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</row>
    <row r="470" spans="1:60" outlineLevel="1" x14ac:dyDescent="0.25">
      <c r="A470" s="158"/>
      <c r="B470" s="159"/>
      <c r="C470" s="189" t="s">
        <v>254</v>
      </c>
      <c r="D470" s="163"/>
      <c r="E470" s="164">
        <v>97.34</v>
      </c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51"/>
      <c r="Y470" s="151"/>
      <c r="Z470" s="151"/>
      <c r="AA470" s="151"/>
      <c r="AB470" s="151"/>
      <c r="AC470" s="151"/>
      <c r="AD470" s="151"/>
      <c r="AE470" s="151"/>
      <c r="AF470" s="151"/>
      <c r="AG470" s="151" t="s">
        <v>158</v>
      </c>
      <c r="AH470" s="151">
        <v>0</v>
      </c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outlineLevel="1" x14ac:dyDescent="0.25">
      <c r="A471" s="158"/>
      <c r="B471" s="159"/>
      <c r="C471" s="189" t="s">
        <v>175</v>
      </c>
      <c r="D471" s="163"/>
      <c r="E471" s="164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51"/>
      <c r="Y471" s="151"/>
      <c r="Z471" s="151"/>
      <c r="AA471" s="151"/>
      <c r="AB471" s="151"/>
      <c r="AC471" s="151"/>
      <c r="AD471" s="151"/>
      <c r="AE471" s="151"/>
      <c r="AF471" s="151"/>
      <c r="AG471" s="151" t="s">
        <v>158</v>
      </c>
      <c r="AH471" s="151">
        <v>0</v>
      </c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</row>
    <row r="472" spans="1:60" outlineLevel="1" x14ac:dyDescent="0.25">
      <c r="A472" s="158"/>
      <c r="B472" s="159"/>
      <c r="C472" s="189" t="s">
        <v>257</v>
      </c>
      <c r="D472" s="163"/>
      <c r="E472" s="164">
        <v>4.6800000000000006</v>
      </c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51"/>
      <c r="Y472" s="151"/>
      <c r="Z472" s="151"/>
      <c r="AA472" s="151"/>
      <c r="AB472" s="151"/>
      <c r="AC472" s="151"/>
      <c r="AD472" s="151"/>
      <c r="AE472" s="151"/>
      <c r="AF472" s="151"/>
      <c r="AG472" s="151" t="s">
        <v>158</v>
      </c>
      <c r="AH472" s="151">
        <v>0</v>
      </c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</row>
    <row r="473" spans="1:60" outlineLevel="1" x14ac:dyDescent="0.25">
      <c r="A473" s="158"/>
      <c r="B473" s="159"/>
      <c r="C473" s="189" t="s">
        <v>258</v>
      </c>
      <c r="D473" s="163"/>
      <c r="E473" s="164">
        <v>3.5700000000000003</v>
      </c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51"/>
      <c r="Y473" s="151"/>
      <c r="Z473" s="151"/>
      <c r="AA473" s="151"/>
      <c r="AB473" s="151"/>
      <c r="AC473" s="151"/>
      <c r="AD473" s="151"/>
      <c r="AE473" s="151"/>
      <c r="AF473" s="151"/>
      <c r="AG473" s="151" t="s">
        <v>158</v>
      </c>
      <c r="AH473" s="151">
        <v>0</v>
      </c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</row>
    <row r="474" spans="1:60" outlineLevel="1" x14ac:dyDescent="0.25">
      <c r="A474" s="171">
        <v>157</v>
      </c>
      <c r="B474" s="172" t="s">
        <v>622</v>
      </c>
      <c r="C474" s="188" t="s">
        <v>623</v>
      </c>
      <c r="D474" s="173" t="s">
        <v>186</v>
      </c>
      <c r="E474" s="174">
        <v>123.62</v>
      </c>
      <c r="F474" s="175"/>
      <c r="G474" s="176">
        <f>ROUND(E474*F474,2)</f>
        <v>0</v>
      </c>
      <c r="H474" s="175"/>
      <c r="I474" s="176">
        <f>ROUND(E474*H474,2)</f>
        <v>0</v>
      </c>
      <c r="J474" s="175"/>
      <c r="K474" s="176">
        <f>ROUND(E474*J474,2)</f>
        <v>0</v>
      </c>
      <c r="L474" s="176">
        <v>21</v>
      </c>
      <c r="M474" s="176">
        <f>G474*(1+L474/100)</f>
        <v>0</v>
      </c>
      <c r="N474" s="176">
        <v>2.5000000000000001E-4</v>
      </c>
      <c r="O474" s="176">
        <f>ROUND(E474*N474,2)</f>
        <v>0.03</v>
      </c>
      <c r="P474" s="176">
        <v>0</v>
      </c>
      <c r="Q474" s="176">
        <f>ROUND(E474*P474,2)</f>
        <v>0</v>
      </c>
      <c r="R474" s="176"/>
      <c r="S474" s="176" t="s">
        <v>155</v>
      </c>
      <c r="T474" s="176" t="s">
        <v>155</v>
      </c>
      <c r="U474" s="176">
        <v>6.6360000000000002E-2</v>
      </c>
      <c r="V474" s="176">
        <f>ROUND(E474*U474,2)</f>
        <v>8.1999999999999993</v>
      </c>
      <c r="W474" s="177"/>
      <c r="X474" s="151"/>
      <c r="Y474" s="151"/>
      <c r="Z474" s="151"/>
      <c r="AA474" s="151"/>
      <c r="AB474" s="151"/>
      <c r="AC474" s="151"/>
      <c r="AD474" s="151"/>
      <c r="AE474" s="151"/>
      <c r="AF474" s="151"/>
      <c r="AG474" s="151" t="s">
        <v>156</v>
      </c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</row>
    <row r="475" spans="1:60" outlineLevel="1" x14ac:dyDescent="0.25">
      <c r="A475" s="158"/>
      <c r="B475" s="159"/>
      <c r="C475" s="189" t="s">
        <v>239</v>
      </c>
      <c r="D475" s="163"/>
      <c r="E475" s="164">
        <v>100.28</v>
      </c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51"/>
      <c r="Y475" s="151"/>
      <c r="Z475" s="151"/>
      <c r="AA475" s="151"/>
      <c r="AB475" s="151"/>
      <c r="AC475" s="151"/>
      <c r="AD475" s="151"/>
      <c r="AE475" s="151"/>
      <c r="AF475" s="151"/>
      <c r="AG475" s="151" t="s">
        <v>158</v>
      </c>
      <c r="AH475" s="151">
        <v>0</v>
      </c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</row>
    <row r="476" spans="1:60" outlineLevel="1" x14ac:dyDescent="0.25">
      <c r="A476" s="158"/>
      <c r="B476" s="159"/>
      <c r="C476" s="189" t="s">
        <v>241</v>
      </c>
      <c r="D476" s="163"/>
      <c r="E476" s="164">
        <v>23.340000000000003</v>
      </c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51"/>
      <c r="Y476" s="151"/>
      <c r="Z476" s="151"/>
      <c r="AA476" s="151"/>
      <c r="AB476" s="151"/>
      <c r="AC476" s="151"/>
      <c r="AD476" s="151"/>
      <c r="AE476" s="151"/>
      <c r="AF476" s="151"/>
      <c r="AG476" s="151" t="s">
        <v>158</v>
      </c>
      <c r="AH476" s="151">
        <v>0</v>
      </c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</row>
    <row r="477" spans="1:60" outlineLevel="1" x14ac:dyDescent="0.25">
      <c r="A477" s="171">
        <v>158</v>
      </c>
      <c r="B477" s="172" t="s">
        <v>624</v>
      </c>
      <c r="C477" s="188" t="s">
        <v>625</v>
      </c>
      <c r="D477" s="173" t="s">
        <v>186</v>
      </c>
      <c r="E477" s="174">
        <v>486.46700000000004</v>
      </c>
      <c r="F477" s="175"/>
      <c r="G477" s="176">
        <f>ROUND(E477*F477,2)</f>
        <v>0</v>
      </c>
      <c r="H477" s="175"/>
      <c r="I477" s="176">
        <f>ROUND(E477*H477,2)</f>
        <v>0</v>
      </c>
      <c r="J477" s="175"/>
      <c r="K477" s="176">
        <f>ROUND(E477*J477,2)</f>
        <v>0</v>
      </c>
      <c r="L477" s="176">
        <v>21</v>
      </c>
      <c r="M477" s="176">
        <f>G477*(1+L477/100)</f>
        <v>0</v>
      </c>
      <c r="N477" s="176">
        <v>1.4000000000000001E-4</v>
      </c>
      <c r="O477" s="176">
        <f>ROUND(E477*N477,2)</f>
        <v>7.0000000000000007E-2</v>
      </c>
      <c r="P477" s="176">
        <v>0</v>
      </c>
      <c r="Q477" s="176">
        <f>ROUND(E477*P477,2)</f>
        <v>0</v>
      </c>
      <c r="R477" s="176"/>
      <c r="S477" s="176" t="s">
        <v>155</v>
      </c>
      <c r="T477" s="176" t="s">
        <v>155</v>
      </c>
      <c r="U477" s="176">
        <v>0.10191</v>
      </c>
      <c r="V477" s="176">
        <f>ROUND(E477*U477,2)</f>
        <v>49.58</v>
      </c>
      <c r="W477" s="177"/>
      <c r="X477" s="151"/>
      <c r="Y477" s="151"/>
      <c r="Z477" s="151"/>
      <c r="AA477" s="151"/>
      <c r="AB477" s="151"/>
      <c r="AC477" s="151"/>
      <c r="AD477" s="151"/>
      <c r="AE477" s="151"/>
      <c r="AF477" s="151"/>
      <c r="AG477" s="151" t="s">
        <v>156</v>
      </c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</row>
    <row r="478" spans="1:60" ht="20.399999999999999" outlineLevel="1" x14ac:dyDescent="0.25">
      <c r="A478" s="158"/>
      <c r="B478" s="159"/>
      <c r="C478" s="189" t="s">
        <v>247</v>
      </c>
      <c r="D478" s="163"/>
      <c r="E478" s="164">
        <v>131.36000000000001</v>
      </c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51"/>
      <c r="Y478" s="151"/>
      <c r="Z478" s="151"/>
      <c r="AA478" s="151"/>
      <c r="AB478" s="151"/>
      <c r="AC478" s="151"/>
      <c r="AD478" s="151"/>
      <c r="AE478" s="151"/>
      <c r="AF478" s="151"/>
      <c r="AG478" s="151" t="s">
        <v>158</v>
      </c>
      <c r="AH478" s="151">
        <v>0</v>
      </c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</row>
    <row r="479" spans="1:60" outlineLevel="1" x14ac:dyDescent="0.25">
      <c r="A479" s="158"/>
      <c r="B479" s="159"/>
      <c r="C479" s="189" t="s">
        <v>248</v>
      </c>
      <c r="D479" s="163"/>
      <c r="E479" s="164">
        <v>5.3440000000000003</v>
      </c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 t="s">
        <v>158</v>
      </c>
      <c r="AH479" s="151">
        <v>0</v>
      </c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</row>
    <row r="480" spans="1:60" outlineLevel="1" x14ac:dyDescent="0.25">
      <c r="A480" s="158"/>
      <c r="B480" s="159"/>
      <c r="C480" s="189" t="s">
        <v>249</v>
      </c>
      <c r="D480" s="163"/>
      <c r="E480" s="164">
        <v>5.8080000000000007</v>
      </c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51"/>
      <c r="Y480" s="151"/>
      <c r="Z480" s="151"/>
      <c r="AA480" s="151"/>
      <c r="AB480" s="151"/>
      <c r="AC480" s="151"/>
      <c r="AD480" s="151"/>
      <c r="AE480" s="151"/>
      <c r="AF480" s="151"/>
      <c r="AG480" s="151" t="s">
        <v>158</v>
      </c>
      <c r="AH480" s="151">
        <v>0</v>
      </c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</row>
    <row r="481" spans="1:60" outlineLevel="1" x14ac:dyDescent="0.25">
      <c r="A481" s="158"/>
      <c r="B481" s="159"/>
      <c r="C481" s="189" t="s">
        <v>250</v>
      </c>
      <c r="D481" s="163"/>
      <c r="E481" s="164">
        <v>33.92</v>
      </c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51"/>
      <c r="Y481" s="151"/>
      <c r="Z481" s="151"/>
      <c r="AA481" s="151"/>
      <c r="AB481" s="151"/>
      <c r="AC481" s="151"/>
      <c r="AD481" s="151"/>
      <c r="AE481" s="151"/>
      <c r="AF481" s="151"/>
      <c r="AG481" s="151" t="s">
        <v>158</v>
      </c>
      <c r="AH481" s="151">
        <v>0</v>
      </c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</row>
    <row r="482" spans="1:60" outlineLevel="1" x14ac:dyDescent="0.25">
      <c r="A482" s="158"/>
      <c r="B482" s="159"/>
      <c r="C482" s="189" t="s">
        <v>175</v>
      </c>
      <c r="D482" s="163"/>
      <c r="E482" s="164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 t="s">
        <v>158</v>
      </c>
      <c r="AH482" s="151">
        <v>0</v>
      </c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</row>
    <row r="483" spans="1:60" ht="20.399999999999999" outlineLevel="1" x14ac:dyDescent="0.25">
      <c r="A483" s="158"/>
      <c r="B483" s="159"/>
      <c r="C483" s="189" t="s">
        <v>253</v>
      </c>
      <c r="D483" s="163"/>
      <c r="E483" s="164">
        <v>204.44500000000002</v>
      </c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51"/>
      <c r="Y483" s="151"/>
      <c r="Z483" s="151"/>
      <c r="AA483" s="151"/>
      <c r="AB483" s="151"/>
      <c r="AC483" s="151"/>
      <c r="AD483" s="151"/>
      <c r="AE483" s="151"/>
      <c r="AF483" s="151"/>
      <c r="AG483" s="151" t="s">
        <v>158</v>
      </c>
      <c r="AH483" s="151">
        <v>0</v>
      </c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</row>
    <row r="484" spans="1:60" outlineLevel="1" x14ac:dyDescent="0.25">
      <c r="A484" s="158"/>
      <c r="B484" s="159"/>
      <c r="C484" s="189" t="s">
        <v>254</v>
      </c>
      <c r="D484" s="163"/>
      <c r="E484" s="164">
        <v>97.34</v>
      </c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51"/>
      <c r="Y484" s="151"/>
      <c r="Z484" s="151"/>
      <c r="AA484" s="151"/>
      <c r="AB484" s="151"/>
      <c r="AC484" s="151"/>
      <c r="AD484" s="151"/>
      <c r="AE484" s="151"/>
      <c r="AF484" s="151"/>
      <c r="AG484" s="151" t="s">
        <v>158</v>
      </c>
      <c r="AH484" s="151">
        <v>0</v>
      </c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</row>
    <row r="485" spans="1:60" outlineLevel="1" x14ac:dyDescent="0.25">
      <c r="A485" s="158"/>
      <c r="B485" s="159"/>
      <c r="C485" s="189" t="s">
        <v>175</v>
      </c>
      <c r="D485" s="163"/>
      <c r="E485" s="164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51"/>
      <c r="Y485" s="151"/>
      <c r="Z485" s="151"/>
      <c r="AA485" s="151"/>
      <c r="AB485" s="151"/>
      <c r="AC485" s="151"/>
      <c r="AD485" s="151"/>
      <c r="AE485" s="151"/>
      <c r="AF485" s="151"/>
      <c r="AG485" s="151" t="s">
        <v>158</v>
      </c>
      <c r="AH485" s="151">
        <v>0</v>
      </c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</row>
    <row r="486" spans="1:60" outlineLevel="1" x14ac:dyDescent="0.25">
      <c r="A486" s="158"/>
      <c r="B486" s="159"/>
      <c r="C486" s="189" t="s">
        <v>257</v>
      </c>
      <c r="D486" s="163"/>
      <c r="E486" s="164">
        <v>4.6800000000000006</v>
      </c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51"/>
      <c r="Y486" s="151"/>
      <c r="Z486" s="151"/>
      <c r="AA486" s="151"/>
      <c r="AB486" s="151"/>
      <c r="AC486" s="151"/>
      <c r="AD486" s="151"/>
      <c r="AE486" s="151"/>
      <c r="AF486" s="151"/>
      <c r="AG486" s="151" t="s">
        <v>158</v>
      </c>
      <c r="AH486" s="151">
        <v>0</v>
      </c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</row>
    <row r="487" spans="1:60" outlineLevel="1" x14ac:dyDescent="0.25">
      <c r="A487" s="158"/>
      <c r="B487" s="159"/>
      <c r="C487" s="189" t="s">
        <v>258</v>
      </c>
      <c r="D487" s="163"/>
      <c r="E487" s="164">
        <v>3.5700000000000003</v>
      </c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51"/>
      <c r="Y487" s="151"/>
      <c r="Z487" s="151"/>
      <c r="AA487" s="151"/>
      <c r="AB487" s="151"/>
      <c r="AC487" s="151"/>
      <c r="AD487" s="151"/>
      <c r="AE487" s="151"/>
      <c r="AF487" s="151"/>
      <c r="AG487" s="151" t="s">
        <v>158</v>
      </c>
      <c r="AH487" s="151">
        <v>0</v>
      </c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</row>
    <row r="488" spans="1:60" x14ac:dyDescent="0.25">
      <c r="A488" s="165" t="s">
        <v>150</v>
      </c>
      <c r="B488" s="166" t="s">
        <v>119</v>
      </c>
      <c r="C488" s="187" t="s">
        <v>120</v>
      </c>
      <c r="D488" s="167"/>
      <c r="E488" s="168"/>
      <c r="F488" s="169"/>
      <c r="G488" s="169">
        <f>SUMIF(AG489:AG492,"&lt;&gt;NOR",G489:G492)</f>
        <v>0</v>
      </c>
      <c r="H488" s="169"/>
      <c r="I488" s="169">
        <f>SUM(I489:I492)</f>
        <v>0</v>
      </c>
      <c r="J488" s="169"/>
      <c r="K488" s="169">
        <f>SUM(K489:K492)</f>
        <v>0</v>
      </c>
      <c r="L488" s="169"/>
      <c r="M488" s="169">
        <f>SUM(M489:M492)</f>
        <v>0</v>
      </c>
      <c r="N488" s="169"/>
      <c r="O488" s="169">
        <f>SUM(O489:O492)</f>
        <v>0</v>
      </c>
      <c r="P488" s="169"/>
      <c r="Q488" s="169">
        <f>SUM(Q489:Q492)</f>
        <v>0</v>
      </c>
      <c r="R488" s="169"/>
      <c r="S488" s="169"/>
      <c r="T488" s="169"/>
      <c r="U488" s="169"/>
      <c r="V488" s="169">
        <f>SUM(V489:V492)</f>
        <v>0</v>
      </c>
      <c r="W488" s="170"/>
      <c r="AG488" t="s">
        <v>151</v>
      </c>
    </row>
    <row r="489" spans="1:60" outlineLevel="1" x14ac:dyDescent="0.25">
      <c r="A489" s="171">
        <v>159</v>
      </c>
      <c r="B489" s="172" t="s">
        <v>626</v>
      </c>
      <c r="C489" s="188" t="s">
        <v>627</v>
      </c>
      <c r="D489" s="173" t="s">
        <v>463</v>
      </c>
      <c r="E489" s="174">
        <v>1</v>
      </c>
      <c r="F489" s="175"/>
      <c r="G489" s="176">
        <f>ROUND(E489*F489,2)</f>
        <v>0</v>
      </c>
      <c r="H489" s="175"/>
      <c r="I489" s="176">
        <f>ROUND(E489*H489,2)</f>
        <v>0</v>
      </c>
      <c r="J489" s="175"/>
      <c r="K489" s="176">
        <f>ROUND(E489*J489,2)</f>
        <v>0</v>
      </c>
      <c r="L489" s="176">
        <v>21</v>
      </c>
      <c r="M489" s="176">
        <f>G489*(1+L489/100)</f>
        <v>0</v>
      </c>
      <c r="N489" s="176">
        <v>0</v>
      </c>
      <c r="O489" s="176">
        <f>ROUND(E489*N489,2)</f>
        <v>0</v>
      </c>
      <c r="P489" s="176">
        <v>0</v>
      </c>
      <c r="Q489" s="176">
        <f>ROUND(E489*P489,2)</f>
        <v>0</v>
      </c>
      <c r="R489" s="176"/>
      <c r="S489" s="176" t="s">
        <v>191</v>
      </c>
      <c r="T489" s="176" t="s">
        <v>308</v>
      </c>
      <c r="U489" s="176">
        <v>0</v>
      </c>
      <c r="V489" s="176">
        <f>ROUND(E489*U489,2)</f>
        <v>0</v>
      </c>
      <c r="W489" s="177"/>
      <c r="X489" s="151"/>
      <c r="Y489" s="151"/>
      <c r="Z489" s="151"/>
      <c r="AA489" s="151"/>
      <c r="AB489" s="151"/>
      <c r="AC489" s="151"/>
      <c r="AD489" s="151"/>
      <c r="AE489" s="151"/>
      <c r="AF489" s="151"/>
      <c r="AG489" s="151" t="s">
        <v>156</v>
      </c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</row>
    <row r="490" spans="1:60" outlineLevel="1" x14ac:dyDescent="0.25">
      <c r="A490" s="158"/>
      <c r="B490" s="159"/>
      <c r="C490" s="189" t="s">
        <v>63</v>
      </c>
      <c r="D490" s="163"/>
      <c r="E490" s="164">
        <v>1</v>
      </c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51"/>
      <c r="Y490" s="151"/>
      <c r="Z490" s="151"/>
      <c r="AA490" s="151"/>
      <c r="AB490" s="151"/>
      <c r="AC490" s="151"/>
      <c r="AD490" s="151"/>
      <c r="AE490" s="151"/>
      <c r="AF490" s="151"/>
      <c r="AG490" s="151" t="s">
        <v>158</v>
      </c>
      <c r="AH490" s="151">
        <v>0</v>
      </c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</row>
    <row r="491" spans="1:60" outlineLevel="1" x14ac:dyDescent="0.25">
      <c r="A491" s="171">
        <v>160</v>
      </c>
      <c r="B491" s="172" t="s">
        <v>628</v>
      </c>
      <c r="C491" s="188" t="s">
        <v>431</v>
      </c>
      <c r="D491" s="173" t="s">
        <v>432</v>
      </c>
      <c r="E491" s="174">
        <v>14</v>
      </c>
      <c r="F491" s="175"/>
      <c r="G491" s="176">
        <f>ROUND(E491*F491,2)</f>
        <v>0</v>
      </c>
      <c r="H491" s="175"/>
      <c r="I491" s="176">
        <f>ROUND(E491*H491,2)</f>
        <v>0</v>
      </c>
      <c r="J491" s="175"/>
      <c r="K491" s="176">
        <f>ROUND(E491*J491,2)</f>
        <v>0</v>
      </c>
      <c r="L491" s="176">
        <v>21</v>
      </c>
      <c r="M491" s="176">
        <f>G491*(1+L491/100)</f>
        <v>0</v>
      </c>
      <c r="N491" s="176">
        <v>0</v>
      </c>
      <c r="O491" s="176">
        <f>ROUND(E491*N491,2)</f>
        <v>0</v>
      </c>
      <c r="P491" s="176">
        <v>0</v>
      </c>
      <c r="Q491" s="176">
        <f>ROUND(E491*P491,2)</f>
        <v>0</v>
      </c>
      <c r="R491" s="176"/>
      <c r="S491" s="176" t="s">
        <v>191</v>
      </c>
      <c r="T491" s="176" t="s">
        <v>308</v>
      </c>
      <c r="U491" s="176">
        <v>0</v>
      </c>
      <c r="V491" s="176">
        <f>ROUND(E491*U491,2)</f>
        <v>0</v>
      </c>
      <c r="W491" s="177"/>
      <c r="X491" s="151"/>
      <c r="Y491" s="151"/>
      <c r="Z491" s="151"/>
      <c r="AA491" s="151"/>
      <c r="AB491" s="151"/>
      <c r="AC491" s="151"/>
      <c r="AD491" s="151"/>
      <c r="AE491" s="151"/>
      <c r="AF491" s="151"/>
      <c r="AG491" s="151" t="s">
        <v>156</v>
      </c>
      <c r="AH491" s="151"/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</row>
    <row r="492" spans="1:60" outlineLevel="1" x14ac:dyDescent="0.25">
      <c r="A492" s="158"/>
      <c r="B492" s="159"/>
      <c r="C492" s="189" t="s">
        <v>236</v>
      </c>
      <c r="D492" s="163"/>
      <c r="E492" s="164">
        <v>14</v>
      </c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 t="s">
        <v>158</v>
      </c>
      <c r="AH492" s="151">
        <v>0</v>
      </c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</row>
    <row r="493" spans="1:60" x14ac:dyDescent="0.25">
      <c r="A493" s="165" t="s">
        <v>150</v>
      </c>
      <c r="B493" s="166" t="s">
        <v>121</v>
      </c>
      <c r="C493" s="187" t="s">
        <v>122</v>
      </c>
      <c r="D493" s="167"/>
      <c r="E493" s="168"/>
      <c r="F493" s="169"/>
      <c r="G493" s="169">
        <f>SUMIF(AG494:AG497,"&lt;&gt;NOR",G494:G497)</f>
        <v>0</v>
      </c>
      <c r="H493" s="169"/>
      <c r="I493" s="169">
        <f>SUM(I494:I497)</f>
        <v>0</v>
      </c>
      <c r="J493" s="169"/>
      <c r="K493" s="169">
        <f>SUM(K494:K497)</f>
        <v>0</v>
      </c>
      <c r="L493" s="169"/>
      <c r="M493" s="169">
        <f>SUM(M494:M497)</f>
        <v>0</v>
      </c>
      <c r="N493" s="169"/>
      <c r="O493" s="169">
        <f>SUM(O494:O497)</f>
        <v>0</v>
      </c>
      <c r="P493" s="169"/>
      <c r="Q493" s="169">
        <f>SUM(Q494:Q497)</f>
        <v>0</v>
      </c>
      <c r="R493" s="169"/>
      <c r="S493" s="169"/>
      <c r="T493" s="169"/>
      <c r="U493" s="169"/>
      <c r="V493" s="169">
        <f>SUM(V494:V497)</f>
        <v>132.38999999999999</v>
      </c>
      <c r="W493" s="170"/>
      <c r="AG493" t="s">
        <v>151</v>
      </c>
    </row>
    <row r="494" spans="1:60" outlineLevel="1" x14ac:dyDescent="0.25">
      <c r="A494" s="178">
        <v>161</v>
      </c>
      <c r="B494" s="179" t="s">
        <v>629</v>
      </c>
      <c r="C494" s="190" t="s">
        <v>630</v>
      </c>
      <c r="D494" s="180" t="s">
        <v>292</v>
      </c>
      <c r="E494" s="181">
        <v>92.447250000000011</v>
      </c>
      <c r="F494" s="182"/>
      <c r="G494" s="183">
        <f>ROUND(E494*F494,2)</f>
        <v>0</v>
      </c>
      <c r="H494" s="182"/>
      <c r="I494" s="183">
        <f>ROUND(E494*H494,2)</f>
        <v>0</v>
      </c>
      <c r="J494" s="182"/>
      <c r="K494" s="183">
        <f>ROUND(E494*J494,2)</f>
        <v>0</v>
      </c>
      <c r="L494" s="183">
        <v>21</v>
      </c>
      <c r="M494" s="183">
        <f>G494*(1+L494/100)</f>
        <v>0</v>
      </c>
      <c r="N494" s="183">
        <v>0</v>
      </c>
      <c r="O494" s="183">
        <f>ROUND(E494*N494,2)</f>
        <v>0</v>
      </c>
      <c r="P494" s="183">
        <v>0</v>
      </c>
      <c r="Q494" s="183">
        <f>ROUND(E494*P494,2)</f>
        <v>0</v>
      </c>
      <c r="R494" s="183"/>
      <c r="S494" s="183" t="s">
        <v>155</v>
      </c>
      <c r="T494" s="183" t="s">
        <v>155</v>
      </c>
      <c r="U494" s="183">
        <v>0.49000000000000005</v>
      </c>
      <c r="V494" s="183">
        <f>ROUND(E494*U494,2)</f>
        <v>45.3</v>
      </c>
      <c r="W494" s="184"/>
      <c r="X494" s="151"/>
      <c r="Y494" s="151"/>
      <c r="Z494" s="151"/>
      <c r="AA494" s="151"/>
      <c r="AB494" s="151"/>
      <c r="AC494" s="151"/>
      <c r="AD494" s="151"/>
      <c r="AE494" s="151"/>
      <c r="AF494" s="151"/>
      <c r="AG494" s="151" t="s">
        <v>631</v>
      </c>
      <c r="AH494" s="151"/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</row>
    <row r="495" spans="1:60" outlineLevel="1" x14ac:dyDescent="0.25">
      <c r="A495" s="178">
        <v>162</v>
      </c>
      <c r="B495" s="179" t="s">
        <v>632</v>
      </c>
      <c r="C495" s="190" t="s">
        <v>633</v>
      </c>
      <c r="D495" s="180" t="s">
        <v>292</v>
      </c>
      <c r="E495" s="181">
        <v>462.23626000000002</v>
      </c>
      <c r="F495" s="182"/>
      <c r="G495" s="183">
        <f>ROUND(E495*F495,2)</f>
        <v>0</v>
      </c>
      <c r="H495" s="182"/>
      <c r="I495" s="183">
        <f>ROUND(E495*H495,2)</f>
        <v>0</v>
      </c>
      <c r="J495" s="182"/>
      <c r="K495" s="183">
        <f>ROUND(E495*J495,2)</f>
        <v>0</v>
      </c>
      <c r="L495" s="183">
        <v>21</v>
      </c>
      <c r="M495" s="183">
        <f>G495*(1+L495/100)</f>
        <v>0</v>
      </c>
      <c r="N495" s="183">
        <v>0</v>
      </c>
      <c r="O495" s="183">
        <f>ROUND(E495*N495,2)</f>
        <v>0</v>
      </c>
      <c r="P495" s="183">
        <v>0</v>
      </c>
      <c r="Q495" s="183">
        <f>ROUND(E495*P495,2)</f>
        <v>0</v>
      </c>
      <c r="R495" s="183"/>
      <c r="S495" s="183" t="s">
        <v>155</v>
      </c>
      <c r="T495" s="183" t="s">
        <v>155</v>
      </c>
      <c r="U495" s="183">
        <v>0</v>
      </c>
      <c r="V495" s="183">
        <f>ROUND(E495*U495,2)</f>
        <v>0</v>
      </c>
      <c r="W495" s="184"/>
      <c r="X495" s="151"/>
      <c r="Y495" s="151"/>
      <c r="Z495" s="151"/>
      <c r="AA495" s="151"/>
      <c r="AB495" s="151"/>
      <c r="AC495" s="151"/>
      <c r="AD495" s="151"/>
      <c r="AE495" s="151"/>
      <c r="AF495" s="151"/>
      <c r="AG495" s="151" t="s">
        <v>631</v>
      </c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</row>
    <row r="496" spans="1:60" outlineLevel="1" x14ac:dyDescent="0.25">
      <c r="A496" s="178">
        <v>163</v>
      </c>
      <c r="B496" s="179" t="s">
        <v>634</v>
      </c>
      <c r="C496" s="190" t="s">
        <v>635</v>
      </c>
      <c r="D496" s="180" t="s">
        <v>292</v>
      </c>
      <c r="E496" s="181">
        <v>92.447250000000011</v>
      </c>
      <c r="F496" s="182"/>
      <c r="G496" s="183">
        <f>ROUND(E496*F496,2)</f>
        <v>0</v>
      </c>
      <c r="H496" s="182"/>
      <c r="I496" s="183">
        <f>ROUND(E496*H496,2)</f>
        <v>0</v>
      </c>
      <c r="J496" s="182"/>
      <c r="K496" s="183">
        <f>ROUND(E496*J496,2)</f>
        <v>0</v>
      </c>
      <c r="L496" s="183">
        <v>21</v>
      </c>
      <c r="M496" s="183">
        <f>G496*(1+L496/100)</f>
        <v>0</v>
      </c>
      <c r="N496" s="183">
        <v>0</v>
      </c>
      <c r="O496" s="183">
        <f>ROUND(E496*N496,2)</f>
        <v>0</v>
      </c>
      <c r="P496" s="183">
        <v>0</v>
      </c>
      <c r="Q496" s="183">
        <f>ROUND(E496*P496,2)</f>
        <v>0</v>
      </c>
      <c r="R496" s="183"/>
      <c r="S496" s="183" t="s">
        <v>155</v>
      </c>
      <c r="T496" s="183" t="s">
        <v>155</v>
      </c>
      <c r="U496" s="183">
        <v>0.94200000000000006</v>
      </c>
      <c r="V496" s="183">
        <f>ROUND(E496*U496,2)</f>
        <v>87.09</v>
      </c>
      <c r="W496" s="184"/>
      <c r="X496" s="151"/>
      <c r="Y496" s="151"/>
      <c r="Z496" s="151"/>
      <c r="AA496" s="151"/>
      <c r="AB496" s="151"/>
      <c r="AC496" s="151"/>
      <c r="AD496" s="151"/>
      <c r="AE496" s="151"/>
      <c r="AF496" s="151"/>
      <c r="AG496" s="151" t="s">
        <v>631</v>
      </c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</row>
    <row r="497" spans="1:60" outlineLevel="1" x14ac:dyDescent="0.25">
      <c r="A497" s="178">
        <v>164</v>
      </c>
      <c r="B497" s="179" t="s">
        <v>636</v>
      </c>
      <c r="C497" s="190" t="s">
        <v>637</v>
      </c>
      <c r="D497" s="180" t="s">
        <v>292</v>
      </c>
      <c r="E497" s="181">
        <v>92.447250000000011</v>
      </c>
      <c r="F497" s="182"/>
      <c r="G497" s="183">
        <f>ROUND(E497*F497,2)</f>
        <v>0</v>
      </c>
      <c r="H497" s="182"/>
      <c r="I497" s="183">
        <f>ROUND(E497*H497,2)</f>
        <v>0</v>
      </c>
      <c r="J497" s="182"/>
      <c r="K497" s="183">
        <f>ROUND(E497*J497,2)</f>
        <v>0</v>
      </c>
      <c r="L497" s="183">
        <v>21</v>
      </c>
      <c r="M497" s="183">
        <f>G497*(1+L497/100)</f>
        <v>0</v>
      </c>
      <c r="N497" s="183">
        <v>0</v>
      </c>
      <c r="O497" s="183">
        <f>ROUND(E497*N497,2)</f>
        <v>0</v>
      </c>
      <c r="P497" s="183">
        <v>0</v>
      </c>
      <c r="Q497" s="183">
        <f>ROUND(E497*P497,2)</f>
        <v>0</v>
      </c>
      <c r="R497" s="183"/>
      <c r="S497" s="183" t="s">
        <v>155</v>
      </c>
      <c r="T497" s="183" t="s">
        <v>308</v>
      </c>
      <c r="U497" s="183">
        <v>0</v>
      </c>
      <c r="V497" s="183">
        <f>ROUND(E497*U497,2)</f>
        <v>0</v>
      </c>
      <c r="W497" s="184"/>
      <c r="X497" s="151"/>
      <c r="Y497" s="151"/>
      <c r="Z497" s="151"/>
      <c r="AA497" s="151"/>
      <c r="AB497" s="151"/>
      <c r="AC497" s="151"/>
      <c r="AD497" s="151"/>
      <c r="AE497" s="151"/>
      <c r="AF497" s="151"/>
      <c r="AG497" s="151" t="s">
        <v>631</v>
      </c>
      <c r="AH497" s="151"/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</row>
    <row r="498" spans="1:60" x14ac:dyDescent="0.25">
      <c r="A498" s="165" t="s">
        <v>150</v>
      </c>
      <c r="B498" s="166" t="s">
        <v>124</v>
      </c>
      <c r="C498" s="187" t="s">
        <v>28</v>
      </c>
      <c r="D498" s="167"/>
      <c r="E498" s="168"/>
      <c r="F498" s="169"/>
      <c r="G498" s="169">
        <f>SUMIF(AG499:AG501,"&lt;&gt;NOR",G499:G501)</f>
        <v>0</v>
      </c>
      <c r="H498" s="169"/>
      <c r="I498" s="169">
        <f>SUM(I499:I501)</f>
        <v>0</v>
      </c>
      <c r="J498" s="169"/>
      <c r="K498" s="169">
        <f>SUM(K499:K501)</f>
        <v>0</v>
      </c>
      <c r="L498" s="169"/>
      <c r="M498" s="169">
        <f>SUM(M499:M501)</f>
        <v>0</v>
      </c>
      <c r="N498" s="169"/>
      <c r="O498" s="169">
        <f>SUM(O499:O501)</f>
        <v>0</v>
      </c>
      <c r="P498" s="169"/>
      <c r="Q498" s="169">
        <f>SUM(Q499:Q501)</f>
        <v>0</v>
      </c>
      <c r="R498" s="169"/>
      <c r="S498" s="169"/>
      <c r="T498" s="169"/>
      <c r="U498" s="169"/>
      <c r="V498" s="169">
        <f>SUM(V499:V501)</f>
        <v>0</v>
      </c>
      <c r="W498" s="170"/>
      <c r="AG498" t="s">
        <v>151</v>
      </c>
    </row>
    <row r="499" spans="1:60" outlineLevel="1" x14ac:dyDescent="0.25">
      <c r="A499" s="178">
        <v>165</v>
      </c>
      <c r="B499" s="179" t="s">
        <v>638</v>
      </c>
      <c r="C499" s="190" t="s">
        <v>639</v>
      </c>
      <c r="D499" s="180" t="s">
        <v>640</v>
      </c>
      <c r="E499" s="181">
        <v>1</v>
      </c>
      <c r="F499" s="182"/>
      <c r="G499" s="183">
        <f>ROUND(E499*F499,2)</f>
        <v>0</v>
      </c>
      <c r="H499" s="182"/>
      <c r="I499" s="183">
        <f>ROUND(E499*H499,2)</f>
        <v>0</v>
      </c>
      <c r="J499" s="182"/>
      <c r="K499" s="183">
        <f>ROUND(E499*J499,2)</f>
        <v>0</v>
      </c>
      <c r="L499" s="183">
        <v>21</v>
      </c>
      <c r="M499" s="183">
        <f>G499*(1+L499/100)</f>
        <v>0</v>
      </c>
      <c r="N499" s="183">
        <v>0</v>
      </c>
      <c r="O499" s="183">
        <f>ROUND(E499*N499,2)</f>
        <v>0</v>
      </c>
      <c r="P499" s="183">
        <v>0</v>
      </c>
      <c r="Q499" s="183">
        <f>ROUND(E499*P499,2)</f>
        <v>0</v>
      </c>
      <c r="R499" s="183"/>
      <c r="S499" s="183" t="s">
        <v>155</v>
      </c>
      <c r="T499" s="183" t="s">
        <v>308</v>
      </c>
      <c r="U499" s="183">
        <v>0</v>
      </c>
      <c r="V499" s="183">
        <f>ROUND(E499*U499,2)</f>
        <v>0</v>
      </c>
      <c r="W499" s="184"/>
      <c r="X499" s="151"/>
      <c r="Y499" s="151"/>
      <c r="Z499" s="151"/>
      <c r="AA499" s="151"/>
      <c r="AB499" s="151"/>
      <c r="AC499" s="151"/>
      <c r="AD499" s="151"/>
      <c r="AE499" s="151"/>
      <c r="AF499" s="151"/>
      <c r="AG499" s="151" t="s">
        <v>641</v>
      </c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</row>
    <row r="500" spans="1:60" outlineLevel="1" x14ac:dyDescent="0.25">
      <c r="A500" s="178">
        <v>166</v>
      </c>
      <c r="B500" s="179" t="s">
        <v>642</v>
      </c>
      <c r="C500" s="190" t="s">
        <v>643</v>
      </c>
      <c r="D500" s="180" t="s">
        <v>640</v>
      </c>
      <c r="E500" s="181">
        <v>1</v>
      </c>
      <c r="F500" s="182"/>
      <c r="G500" s="183">
        <f>ROUND(E500*F500,2)</f>
        <v>0</v>
      </c>
      <c r="H500" s="182"/>
      <c r="I500" s="183">
        <f>ROUND(E500*H500,2)</f>
        <v>0</v>
      </c>
      <c r="J500" s="182"/>
      <c r="K500" s="183">
        <f>ROUND(E500*J500,2)</f>
        <v>0</v>
      </c>
      <c r="L500" s="183">
        <v>21</v>
      </c>
      <c r="M500" s="183">
        <f>G500*(1+L500/100)</f>
        <v>0</v>
      </c>
      <c r="N500" s="183">
        <v>0</v>
      </c>
      <c r="O500" s="183">
        <f>ROUND(E500*N500,2)</f>
        <v>0</v>
      </c>
      <c r="P500" s="183">
        <v>0</v>
      </c>
      <c r="Q500" s="183">
        <f>ROUND(E500*P500,2)</f>
        <v>0</v>
      </c>
      <c r="R500" s="183"/>
      <c r="S500" s="183" t="s">
        <v>155</v>
      </c>
      <c r="T500" s="183" t="s">
        <v>308</v>
      </c>
      <c r="U500" s="183">
        <v>0</v>
      </c>
      <c r="V500" s="183">
        <f>ROUND(E500*U500,2)</f>
        <v>0</v>
      </c>
      <c r="W500" s="184"/>
      <c r="X500" s="151"/>
      <c r="Y500" s="151"/>
      <c r="Z500" s="151"/>
      <c r="AA500" s="151"/>
      <c r="AB500" s="151"/>
      <c r="AC500" s="151"/>
      <c r="AD500" s="151"/>
      <c r="AE500" s="151"/>
      <c r="AF500" s="151"/>
      <c r="AG500" s="151" t="s">
        <v>644</v>
      </c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</row>
    <row r="501" spans="1:60" outlineLevel="1" x14ac:dyDescent="0.25">
      <c r="A501" s="178">
        <v>167</v>
      </c>
      <c r="B501" s="179" t="s">
        <v>645</v>
      </c>
      <c r="C501" s="190" t="s">
        <v>646</v>
      </c>
      <c r="D501" s="180" t="s">
        <v>640</v>
      </c>
      <c r="E501" s="181">
        <v>1</v>
      </c>
      <c r="F501" s="182"/>
      <c r="G501" s="183">
        <f>ROUND(E501*F501,2)</f>
        <v>0</v>
      </c>
      <c r="H501" s="182"/>
      <c r="I501" s="183">
        <f>ROUND(E501*H501,2)</f>
        <v>0</v>
      </c>
      <c r="J501" s="182"/>
      <c r="K501" s="183">
        <f>ROUND(E501*J501,2)</f>
        <v>0</v>
      </c>
      <c r="L501" s="183">
        <v>21</v>
      </c>
      <c r="M501" s="183">
        <f>G501*(1+L501/100)</f>
        <v>0</v>
      </c>
      <c r="N501" s="183">
        <v>0</v>
      </c>
      <c r="O501" s="183">
        <f>ROUND(E501*N501,2)</f>
        <v>0</v>
      </c>
      <c r="P501" s="183">
        <v>0</v>
      </c>
      <c r="Q501" s="183">
        <f>ROUND(E501*P501,2)</f>
        <v>0</v>
      </c>
      <c r="R501" s="183"/>
      <c r="S501" s="183" t="s">
        <v>155</v>
      </c>
      <c r="T501" s="183" t="s">
        <v>308</v>
      </c>
      <c r="U501" s="183">
        <v>0</v>
      </c>
      <c r="V501" s="183">
        <f>ROUND(E501*U501,2)</f>
        <v>0</v>
      </c>
      <c r="W501" s="184"/>
      <c r="X501" s="151"/>
      <c r="Y501" s="151"/>
      <c r="Z501" s="151"/>
      <c r="AA501" s="151"/>
      <c r="AB501" s="151"/>
      <c r="AC501" s="151"/>
      <c r="AD501" s="151"/>
      <c r="AE501" s="151"/>
      <c r="AF501" s="151"/>
      <c r="AG501" s="151" t="s">
        <v>641</v>
      </c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</row>
    <row r="502" spans="1:60" x14ac:dyDescent="0.25">
      <c r="A502" s="165" t="s">
        <v>150</v>
      </c>
      <c r="B502" s="166" t="s">
        <v>125</v>
      </c>
      <c r="C502" s="187" t="s">
        <v>29</v>
      </c>
      <c r="D502" s="167"/>
      <c r="E502" s="168"/>
      <c r="F502" s="169"/>
      <c r="G502" s="169">
        <f>SUMIF(AG503:AG503,"&lt;&gt;NOR",G503:G503)</f>
        <v>0</v>
      </c>
      <c r="H502" s="169"/>
      <c r="I502" s="169">
        <f>SUM(I503:I503)</f>
        <v>0</v>
      </c>
      <c r="J502" s="169"/>
      <c r="K502" s="169">
        <f>SUM(K503:K503)</f>
        <v>0</v>
      </c>
      <c r="L502" s="169"/>
      <c r="M502" s="169">
        <f>SUM(M503:M503)</f>
        <v>0</v>
      </c>
      <c r="N502" s="169"/>
      <c r="O502" s="169">
        <f>SUM(O503:O503)</f>
        <v>0</v>
      </c>
      <c r="P502" s="169"/>
      <c r="Q502" s="169">
        <f>SUM(Q503:Q503)</f>
        <v>0</v>
      </c>
      <c r="R502" s="169"/>
      <c r="S502" s="169"/>
      <c r="T502" s="169"/>
      <c r="U502" s="169"/>
      <c r="V502" s="169">
        <f>SUM(V503:V503)</f>
        <v>0</v>
      </c>
      <c r="W502" s="170"/>
      <c r="AG502" t="s">
        <v>151</v>
      </c>
    </row>
    <row r="503" spans="1:60" outlineLevel="1" x14ac:dyDescent="0.25">
      <c r="A503" s="171">
        <v>168</v>
      </c>
      <c r="B503" s="172" t="s">
        <v>647</v>
      </c>
      <c r="C503" s="188" t="s">
        <v>648</v>
      </c>
      <c r="D503" s="173" t="s">
        <v>640</v>
      </c>
      <c r="E503" s="174">
        <v>1</v>
      </c>
      <c r="F503" s="175"/>
      <c r="G503" s="176">
        <f>ROUND(E503*F503,2)</f>
        <v>0</v>
      </c>
      <c r="H503" s="175"/>
      <c r="I503" s="176">
        <f>ROUND(E503*H503,2)</f>
        <v>0</v>
      </c>
      <c r="J503" s="175"/>
      <c r="K503" s="176">
        <f>ROUND(E503*J503,2)</f>
        <v>0</v>
      </c>
      <c r="L503" s="176">
        <v>21</v>
      </c>
      <c r="M503" s="176">
        <f>G503*(1+L503/100)</f>
        <v>0</v>
      </c>
      <c r="N503" s="176">
        <v>0</v>
      </c>
      <c r="O503" s="176">
        <f>ROUND(E503*N503,2)</f>
        <v>0</v>
      </c>
      <c r="P503" s="176">
        <v>0</v>
      </c>
      <c r="Q503" s="176">
        <f>ROUND(E503*P503,2)</f>
        <v>0</v>
      </c>
      <c r="R503" s="176"/>
      <c r="S503" s="176" t="s">
        <v>155</v>
      </c>
      <c r="T503" s="176" t="s">
        <v>308</v>
      </c>
      <c r="U503" s="176">
        <v>0</v>
      </c>
      <c r="V503" s="176">
        <f>ROUND(E503*U503,2)</f>
        <v>0</v>
      </c>
      <c r="W503" s="177"/>
      <c r="X503" s="151"/>
      <c r="Y503" s="151"/>
      <c r="Z503" s="151"/>
      <c r="AA503" s="151"/>
      <c r="AB503" s="151"/>
      <c r="AC503" s="151"/>
      <c r="AD503" s="151"/>
      <c r="AE503" s="151"/>
      <c r="AF503" s="151"/>
      <c r="AG503" s="151" t="s">
        <v>644</v>
      </c>
      <c r="AH503" s="151"/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</row>
    <row r="504" spans="1:60" x14ac:dyDescent="0.25">
      <c r="A504" s="5"/>
      <c r="B504" s="6"/>
      <c r="C504" s="192"/>
      <c r="D504" s="8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AE504">
        <v>15</v>
      </c>
      <c r="AF504">
        <v>21</v>
      </c>
    </row>
    <row r="505" spans="1:60" x14ac:dyDescent="0.25">
      <c r="A505" s="154"/>
      <c r="B505" s="155" t="s">
        <v>30</v>
      </c>
      <c r="C505" s="193"/>
      <c r="D505" s="156"/>
      <c r="E505" s="157"/>
      <c r="F505" s="157"/>
      <c r="G505" s="186">
        <f>G8+G33+G43+G74+G83+G95+G116+G140+G152+G161+G164+G197+G200+G202+G222+G250+G266+G278+G288+G293+G325+G346+G380+G397+G417+G430+G449+G456+G488+G493+G498+G502</f>
        <v>0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AE505">
        <f>SUMIF(L7:L503,AE504,G7:G503)</f>
        <v>0</v>
      </c>
      <c r="AF505">
        <f>SUMIF(L7:L503,AF504,G7:G503)</f>
        <v>0</v>
      </c>
      <c r="AG505" t="s">
        <v>649</v>
      </c>
    </row>
    <row r="506" spans="1:60" x14ac:dyDescent="0.25">
      <c r="A506" s="5"/>
      <c r="B506" s="6"/>
      <c r="C506" s="192"/>
      <c r="D506" s="8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60" x14ac:dyDescent="0.25">
      <c r="A507" s="5"/>
      <c r="B507" s="6"/>
      <c r="C507" s="192"/>
      <c r="D507" s="8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60" x14ac:dyDescent="0.25">
      <c r="A508" s="253" t="s">
        <v>650</v>
      </c>
      <c r="B508" s="253"/>
      <c r="C508" s="254"/>
      <c r="D508" s="8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60" x14ac:dyDescent="0.25">
      <c r="A509" s="255"/>
      <c r="B509" s="256"/>
      <c r="C509" s="257"/>
      <c r="D509" s="256"/>
      <c r="E509" s="256"/>
      <c r="F509" s="256"/>
      <c r="G509" s="258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AG509" t="s">
        <v>651</v>
      </c>
    </row>
    <row r="510" spans="1:60" x14ac:dyDescent="0.25">
      <c r="A510" s="259"/>
      <c r="B510" s="260"/>
      <c r="C510" s="261"/>
      <c r="D510" s="260"/>
      <c r="E510" s="260"/>
      <c r="F510" s="260"/>
      <c r="G510" s="262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60" x14ac:dyDescent="0.25">
      <c r="A511" s="259"/>
      <c r="B511" s="260"/>
      <c r="C511" s="261"/>
      <c r="D511" s="260"/>
      <c r="E511" s="260"/>
      <c r="F511" s="260"/>
      <c r="G511" s="262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60" x14ac:dyDescent="0.25">
      <c r="A512" s="259"/>
      <c r="B512" s="260"/>
      <c r="C512" s="261"/>
      <c r="D512" s="260"/>
      <c r="E512" s="260"/>
      <c r="F512" s="260"/>
      <c r="G512" s="262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33" x14ac:dyDescent="0.25">
      <c r="A513" s="263"/>
      <c r="B513" s="264"/>
      <c r="C513" s="265"/>
      <c r="D513" s="264"/>
      <c r="E513" s="264"/>
      <c r="F513" s="264"/>
      <c r="G513" s="26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33" x14ac:dyDescent="0.25">
      <c r="A514" s="5"/>
      <c r="B514" s="6"/>
      <c r="C514" s="192"/>
      <c r="D514" s="8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33" x14ac:dyDescent="0.25">
      <c r="C515" s="194"/>
      <c r="D515" s="142"/>
      <c r="AG515" t="s">
        <v>652</v>
      </c>
    </row>
    <row r="516" spans="1:33" x14ac:dyDescent="0.25">
      <c r="D516" s="142"/>
    </row>
    <row r="517" spans="1:33" x14ac:dyDescent="0.25">
      <c r="D517" s="142"/>
    </row>
    <row r="518" spans="1:33" x14ac:dyDescent="0.25">
      <c r="D518" s="142"/>
    </row>
    <row r="519" spans="1:33" x14ac:dyDescent="0.25">
      <c r="D519" s="142"/>
    </row>
    <row r="520" spans="1:33" x14ac:dyDescent="0.25">
      <c r="D520" s="142"/>
    </row>
    <row r="521" spans="1:33" x14ac:dyDescent="0.25">
      <c r="D521" s="142"/>
    </row>
    <row r="522" spans="1:33" x14ac:dyDescent="0.25">
      <c r="D522" s="142"/>
    </row>
    <row r="523" spans="1:33" x14ac:dyDescent="0.25">
      <c r="D523" s="142"/>
    </row>
    <row r="524" spans="1:33" x14ac:dyDescent="0.25">
      <c r="D524" s="142"/>
    </row>
    <row r="525" spans="1:33" x14ac:dyDescent="0.25">
      <c r="D525" s="142"/>
    </row>
    <row r="526" spans="1:33" x14ac:dyDescent="0.25">
      <c r="D526" s="142"/>
    </row>
    <row r="527" spans="1:33" x14ac:dyDescent="0.25">
      <c r="D527" s="142"/>
    </row>
    <row r="528" spans="1:33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mergeCells count="6">
    <mergeCell ref="A509:G513"/>
    <mergeCell ref="A1:G1"/>
    <mergeCell ref="C2:G2"/>
    <mergeCell ref="C3:G3"/>
    <mergeCell ref="C4:G4"/>
    <mergeCell ref="A508:C508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012019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012019 Pol'!Názvy_tisku</vt:lpstr>
      <vt:lpstr>oadresa</vt:lpstr>
      <vt:lpstr>Stavba!Objednatel</vt:lpstr>
      <vt:lpstr>Stavba!Objekt</vt:lpstr>
      <vt:lpstr>'SO 012019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Jani K</cp:lastModifiedBy>
  <cp:lastPrinted>2014-02-28T09:52:57Z</cp:lastPrinted>
  <dcterms:created xsi:type="dcterms:W3CDTF">2009-04-08T07:15:50Z</dcterms:created>
  <dcterms:modified xsi:type="dcterms:W3CDTF">2019-07-08T16:51:06Z</dcterms:modified>
</cp:coreProperties>
</file>